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Fleeces\"/>
    </mc:Choice>
  </mc:AlternateContent>
  <xr:revisionPtr revIDLastSave="0" documentId="13_ncr:1_{81843B78-23B2-4649-9009-BC03435DA199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NZWTA - Testings" sheetId="1" r:id="rId1"/>
  </sheets>
  <calcPr calcId="191029"/>
</workbook>
</file>

<file path=xl/calcChain.xml><?xml version="1.0" encoding="utf-8"?>
<calcChain xmlns="http://schemas.openxmlformats.org/spreadsheetml/2006/main">
  <c r="A279" i="1" l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<sst xmlns="http://schemas.openxmlformats.org/spreadsheetml/2006/main" count="45" uniqueCount="9">
  <si>
    <t>WILFIELD LTD Group: CORRIEDALE RAM HOGGETS</t>
  </si>
  <si>
    <t>Average</t>
  </si>
  <si>
    <t>Mean Fibre Diameter by Laserscan</t>
  </si>
  <si>
    <t>MFD</t>
  </si>
  <si>
    <t>Yield</t>
  </si>
  <si>
    <t>StDev</t>
  </si>
  <si>
    <t>CofV</t>
  </si>
  <si>
    <t>% &gt;30</t>
  </si>
  <si>
    <t>Curv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</si>
</sst>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2D0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5" tint="-0.499984740745262"/>
      </bottom>
      <diagonal/>
    </border>
    <border>
      <left style="thin">
        <color rgb="FF9BC2E6"/>
      </left>
      <right style="thin">
        <color rgb="FF9BC2E6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9BC2E6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">
    <xf numFmtId="0" fontId="0" fillId="0" borderId="0">
      <alignment vertical="center"/>
    </xf>
    <xf numFmtId="0" fontId="1" fillId="3" borderId="0">
      <alignment vertical="center"/>
    </xf>
    <xf numFmtId="0" fontId="2" fillId="2" borderId="0">
      <alignment horizontal="center" vertical="center"/>
    </xf>
    <xf numFmtId="0" fontId="2" fillId="2" borderId="0">
      <alignment vertical="center"/>
    </xf>
    <xf numFmtId="0" fontId="2" fillId="2" borderId="1">
      <alignment horizontal="center" vertical="center"/>
    </xf>
    <xf numFmtId="164" fontId="3" fillId="4" borderId="2">
      <alignment horizontal="center" vertical="center"/>
    </xf>
    <xf numFmtId="0" fontId="3" fillId="5" borderId="3">
      <alignment horizontal="center" vertical="center"/>
    </xf>
  </cellStyleXfs>
  <cellXfs count="8">
    <xf numFmtId="0" fontId="0" fillId="0" borderId="0" xfId="0" applyNumberFormat="1" applyFont="1" applyFill="1" applyBorder="1">
      <alignment vertical="center"/>
    </xf>
    <xf numFmtId="0" fontId="2" fillId="2" borderId="0" xfId="2" applyNumberFormat="1" applyFont="1" applyFill="1" applyBorder="1">
      <alignment horizontal="center" vertical="center"/>
    </xf>
    <xf numFmtId="0" fontId="2" fillId="2" borderId="0" xfId="3" applyNumberFormat="1" applyFont="1" applyFill="1" applyBorder="1">
      <alignment vertical="center"/>
    </xf>
    <xf numFmtId="0" fontId="2" fillId="2" borderId="1" xfId="4" applyNumberFormat="1" applyFont="1" applyFill="1" applyBorder="1">
      <alignment horizontal="center" vertical="center"/>
    </xf>
    <xf numFmtId="164" fontId="3" fillId="4" borderId="2" xfId="5" applyNumberFormat="1" applyFont="1" applyFill="1" applyBorder="1">
      <alignment horizontal="center" vertical="center"/>
    </xf>
    <xf numFmtId="0" fontId="3" fillId="5" borderId="3" xfId="6" applyNumberFormat="1" applyFont="1" applyFill="1" applyBorder="1">
      <alignment horizontal="center" vertical="center"/>
    </xf>
    <xf numFmtId="0" fontId="4" fillId="3" borderId="0" xfId="1" applyNumberFormat="1" applyFont="1" applyFill="1" applyBorder="1">
      <alignment vertical="center"/>
    </xf>
    <xf numFmtId="0" fontId="5" fillId="0" borderId="0" xfId="0" applyNumberFormat="1" applyFont="1" applyFill="1" applyBorder="1">
      <alignment vertical="center"/>
    </xf>
  </cellXfs>
  <cellStyles count="7">
    <cellStyle name="Normal" xfId="0" builtinId="0"/>
    <cellStyle name="row=1" xfId="1" xr:uid="{00000000-0005-0000-0000-000001000000}"/>
    <cellStyle name="row=2" xfId="2" xr:uid="{00000000-0005-0000-0000-000002000000}"/>
    <cellStyle name="row=3" xfId="3" xr:uid="{00000000-0005-0000-0000-000003000000}"/>
    <cellStyle name="row=4" xfId="4" xr:uid="{00000000-0005-0000-0000-000004000000}"/>
    <cellStyle name="row&gt;4" xfId="5" xr:uid="{00000000-0005-0000-0000-000005000000}"/>
    <cellStyle name="row&gt;4&amp;column=1" xfId="6" xr:uid="{00000000-0005-0000-0000-000006000000}"/>
  </cellStyles>
  <dxfs count="0"/>
  <tableStyles count="0" defaultTableStyle="TableStyleMedium2" defaultPivotStyle="PivotStyleLight16"/>
  <colors>
    <mruColors>
      <color rgb="FF92D066"/>
      <color rgb="FF9BC2E6"/>
      <color rgb="FFC0D0A8"/>
      <color rgb="FFA9D08E"/>
      <color rgb="FFC6E0B4"/>
      <color rgb="FFBAE18F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9"/>
  <sheetViews>
    <sheetView tabSelected="1" topLeftCell="A196" workbookViewId="0">
      <selection activeCell="D6" sqref="D6"/>
    </sheetView>
  </sheetViews>
  <sheetFormatPr defaultRowHeight="15" x14ac:dyDescent="0.25"/>
  <cols>
    <col min="1" max="7" width="9.140625" customWidth="1"/>
  </cols>
  <sheetData>
    <row r="1" spans="1:9" ht="21" x14ac:dyDescent="0.25">
      <c r="A1" s="6" t="s">
        <v>0</v>
      </c>
      <c r="B1" s="6"/>
      <c r="C1" s="6"/>
      <c r="D1" s="6"/>
      <c r="E1" s="6"/>
      <c r="F1" s="6"/>
      <c r="G1" s="6"/>
      <c r="H1" s="7"/>
      <c r="I1" s="7"/>
    </row>
    <row r="2" spans="1:9" ht="15.75" x14ac:dyDescent="0.25">
      <c r="A2" s="1" t="s">
        <v>1</v>
      </c>
      <c r="B2" s="1">
        <v>25.3</v>
      </c>
      <c r="C2" s="1">
        <v>72.599999999999994</v>
      </c>
      <c r="D2" s="1">
        <v>4.7</v>
      </c>
      <c r="E2" s="1">
        <v>18.7</v>
      </c>
      <c r="F2" s="1">
        <v>15.9</v>
      </c>
      <c r="G2" s="1">
        <v>63.9</v>
      </c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</row>
    <row r="4" spans="1:9" ht="15.75" x14ac:dyDescent="0.25">
      <c r="A4" s="3" t="str">
        <f>"Tag"</f>
        <v>Tag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9" ht="15.75" x14ac:dyDescent="0.25">
      <c r="A5" s="5" t="str">
        <f>"501"</f>
        <v>501</v>
      </c>
      <c r="B5" s="4">
        <v>24.4</v>
      </c>
      <c r="C5" s="4">
        <v>74.5</v>
      </c>
      <c r="D5" s="4">
        <v>4.9000000000000004</v>
      </c>
      <c r="E5" s="4">
        <v>19.899999999999999</v>
      </c>
      <c r="F5" s="4">
        <v>13</v>
      </c>
      <c r="G5" s="4">
        <v>69</v>
      </c>
    </row>
    <row r="6" spans="1:9" ht="15.75" x14ac:dyDescent="0.25">
      <c r="A6" s="5" t="str">
        <f>"504"</f>
        <v>504</v>
      </c>
      <c r="B6" s="4">
        <v>27.6</v>
      </c>
      <c r="C6" s="4">
        <v>74.099999999999994</v>
      </c>
      <c r="D6" s="4">
        <v>5.2</v>
      </c>
      <c r="E6" s="4">
        <v>18.7</v>
      </c>
      <c r="F6" s="4">
        <v>31.2</v>
      </c>
      <c r="G6" s="4">
        <v>51.2</v>
      </c>
    </row>
    <row r="7" spans="1:9" ht="15.75" x14ac:dyDescent="0.25">
      <c r="A7" s="5" t="str">
        <f>"507"</f>
        <v>507</v>
      </c>
      <c r="B7" s="4">
        <v>24.8</v>
      </c>
      <c r="C7" s="4">
        <v>72.900000000000006</v>
      </c>
      <c r="D7" s="4">
        <v>4.8</v>
      </c>
      <c r="E7" s="4">
        <v>19.3</v>
      </c>
      <c r="F7" s="4">
        <v>12.5</v>
      </c>
      <c r="G7" s="4">
        <v>64.400000000000006</v>
      </c>
    </row>
    <row r="8" spans="1:9" ht="15.75" x14ac:dyDescent="0.25">
      <c r="A8" s="5" t="str">
        <f>"511"</f>
        <v>511</v>
      </c>
      <c r="B8" s="4">
        <v>26.6</v>
      </c>
      <c r="C8" s="4">
        <v>82.7</v>
      </c>
      <c r="D8" s="4">
        <v>4.9000000000000004</v>
      </c>
      <c r="E8" s="4">
        <v>18.3</v>
      </c>
      <c r="F8" s="4">
        <v>22.25</v>
      </c>
      <c r="G8" s="4">
        <v>39.700000000000003</v>
      </c>
    </row>
    <row r="9" spans="1:9" ht="15.75" x14ac:dyDescent="0.25">
      <c r="A9" s="5" t="str">
        <f>"514"</f>
        <v>514</v>
      </c>
      <c r="B9" s="4">
        <v>25.1</v>
      </c>
      <c r="C9" s="4">
        <v>74.599999999999994</v>
      </c>
      <c r="D9" s="4">
        <v>4.9000000000000004</v>
      </c>
      <c r="E9" s="4">
        <v>19.399999999999999</v>
      </c>
      <c r="F9" s="4">
        <v>14.6</v>
      </c>
      <c r="G9" s="4">
        <v>55.7</v>
      </c>
    </row>
    <row r="10" spans="1:9" ht="15.75" x14ac:dyDescent="0.25">
      <c r="A10" s="5" t="str">
        <f>"516"</f>
        <v>516</v>
      </c>
      <c r="B10" s="4">
        <v>27.6</v>
      </c>
      <c r="C10" s="4">
        <v>79.8</v>
      </c>
      <c r="D10" s="4">
        <v>5</v>
      </c>
      <c r="E10" s="4">
        <v>18.3</v>
      </c>
      <c r="F10" s="4">
        <v>30.8</v>
      </c>
      <c r="G10" s="4">
        <v>46.8</v>
      </c>
    </row>
    <row r="11" spans="1:9" ht="15.75" x14ac:dyDescent="0.25">
      <c r="A11" s="5" t="str">
        <f>"519"</f>
        <v>519</v>
      </c>
      <c r="B11" s="4">
        <v>25.5</v>
      </c>
      <c r="C11" s="4">
        <v>74.5</v>
      </c>
      <c r="D11" s="4">
        <v>5</v>
      </c>
      <c r="E11" s="4">
        <v>19.600000000000001</v>
      </c>
      <c r="F11" s="4">
        <v>17.3</v>
      </c>
      <c r="G11" s="4">
        <v>67.599999999999994</v>
      </c>
    </row>
    <row r="12" spans="1:9" ht="15.75" x14ac:dyDescent="0.25">
      <c r="A12" s="5" t="str">
        <f>"520"</f>
        <v>520</v>
      </c>
      <c r="B12" s="4">
        <v>29.6</v>
      </c>
      <c r="C12" s="4">
        <v>74.400000000000006</v>
      </c>
      <c r="D12" s="4">
        <v>4.8</v>
      </c>
      <c r="E12" s="4">
        <v>16.100000000000001</v>
      </c>
      <c r="F12" s="4">
        <v>47.7</v>
      </c>
      <c r="G12" s="4">
        <v>66.8</v>
      </c>
    </row>
    <row r="13" spans="1:9" ht="15.75" x14ac:dyDescent="0.25">
      <c r="A13" s="5" t="str">
        <f>"526"</f>
        <v>526</v>
      </c>
      <c r="B13" s="4">
        <v>24.2</v>
      </c>
      <c r="C13" s="4">
        <v>78.599999999999994</v>
      </c>
      <c r="D13" s="4">
        <v>4.9000000000000004</v>
      </c>
      <c r="E13" s="4">
        <v>20.3</v>
      </c>
      <c r="F13" s="4">
        <v>9.25</v>
      </c>
      <c r="G13" s="4">
        <v>69.599999999999994</v>
      </c>
    </row>
    <row r="14" spans="1:9" ht="15.75" x14ac:dyDescent="0.25">
      <c r="A14" s="5" t="str">
        <f>"528"</f>
        <v>528</v>
      </c>
      <c r="B14" s="4">
        <v>27.4</v>
      </c>
      <c r="C14" s="4">
        <v>75.400000000000006</v>
      </c>
      <c r="D14" s="4">
        <v>5.3</v>
      </c>
      <c r="E14" s="4">
        <v>19.3</v>
      </c>
      <c r="F14" s="4">
        <v>28.6</v>
      </c>
      <c r="G14" s="4">
        <v>50.9</v>
      </c>
    </row>
    <row r="15" spans="1:9" ht="15.75" x14ac:dyDescent="0.25">
      <c r="A15" s="5" t="str">
        <f>"530"</f>
        <v>530</v>
      </c>
      <c r="B15" s="4">
        <v>26.4</v>
      </c>
      <c r="C15" s="4">
        <v>73.400000000000006</v>
      </c>
      <c r="D15" s="4">
        <v>4.4000000000000004</v>
      </c>
      <c r="E15" s="4">
        <v>16.899999999999999</v>
      </c>
      <c r="F15" s="4">
        <v>16.600000000000001</v>
      </c>
      <c r="G15" s="4">
        <v>80.3</v>
      </c>
    </row>
    <row r="16" spans="1:9" ht="15.75" x14ac:dyDescent="0.25">
      <c r="A16" s="5" t="str">
        <f>"544"</f>
        <v>544</v>
      </c>
      <c r="B16" s="4">
        <v>22.8</v>
      </c>
      <c r="C16" s="4">
        <v>72.3</v>
      </c>
      <c r="D16" s="4">
        <v>3.8</v>
      </c>
      <c r="E16" s="4">
        <v>16.8</v>
      </c>
      <c r="F16" s="4">
        <v>3.35</v>
      </c>
      <c r="G16" s="4">
        <v>55.7</v>
      </c>
    </row>
    <row r="17" spans="1:7" ht="15.75" x14ac:dyDescent="0.25">
      <c r="A17" s="5" t="str">
        <f>"547"</f>
        <v>547</v>
      </c>
      <c r="B17" s="4">
        <v>23.8</v>
      </c>
      <c r="C17" s="4">
        <v>60.7</v>
      </c>
      <c r="D17" s="4">
        <v>4.9000000000000004</v>
      </c>
      <c r="E17" s="4">
        <v>20.6</v>
      </c>
      <c r="F17" s="4">
        <v>10.1</v>
      </c>
      <c r="G17" s="4">
        <v>42.2</v>
      </c>
    </row>
    <row r="18" spans="1:7" ht="15.75" x14ac:dyDescent="0.25">
      <c r="A18" s="5" t="str">
        <f>"551"</f>
        <v>551</v>
      </c>
      <c r="B18" s="4">
        <v>23.7</v>
      </c>
      <c r="C18" s="4">
        <v>70.400000000000006</v>
      </c>
      <c r="D18" s="4">
        <v>5.0999999999999996</v>
      </c>
      <c r="E18" s="4">
        <v>21.7</v>
      </c>
      <c r="F18" s="4">
        <v>10.85</v>
      </c>
      <c r="G18" s="4">
        <v>66.400000000000006</v>
      </c>
    </row>
    <row r="19" spans="1:7" ht="15.75" x14ac:dyDescent="0.25">
      <c r="A19" s="5" t="str">
        <f>"563"</f>
        <v>563</v>
      </c>
      <c r="B19" s="4">
        <v>23.1</v>
      </c>
      <c r="C19" s="4">
        <v>72.3</v>
      </c>
      <c r="D19" s="4">
        <v>4.5999999999999996</v>
      </c>
      <c r="E19" s="4">
        <v>19.7</v>
      </c>
      <c r="F19" s="4">
        <v>5.45</v>
      </c>
      <c r="G19" s="4">
        <v>70.599999999999994</v>
      </c>
    </row>
    <row r="20" spans="1:7" ht="15.75" x14ac:dyDescent="0.25">
      <c r="A20" s="5" t="str">
        <f>"564"</f>
        <v>564</v>
      </c>
      <c r="B20" s="4">
        <v>21.6</v>
      </c>
      <c r="C20" s="4">
        <v>68.3</v>
      </c>
      <c r="D20" s="4">
        <v>4.3</v>
      </c>
      <c r="E20" s="4">
        <v>19.7</v>
      </c>
      <c r="F20" s="4">
        <v>1.85</v>
      </c>
      <c r="G20" s="4">
        <v>76.599999999999994</v>
      </c>
    </row>
    <row r="21" spans="1:7" ht="15.75" x14ac:dyDescent="0.25">
      <c r="A21" s="5" t="str">
        <f>"570"</f>
        <v>570</v>
      </c>
      <c r="B21" s="4">
        <v>25.8</v>
      </c>
      <c r="C21" s="4">
        <v>68.3</v>
      </c>
      <c r="D21" s="4">
        <v>5</v>
      </c>
      <c r="E21" s="4">
        <v>19.3</v>
      </c>
      <c r="F21" s="4">
        <v>19.45</v>
      </c>
      <c r="G21" s="4">
        <v>73.2</v>
      </c>
    </row>
    <row r="22" spans="1:7" ht="15.75" x14ac:dyDescent="0.25">
      <c r="A22" s="5" t="str">
        <f>"571"</f>
        <v>571</v>
      </c>
      <c r="B22" s="4">
        <v>25.3</v>
      </c>
      <c r="C22" s="4">
        <v>66.7</v>
      </c>
      <c r="D22" s="4">
        <v>4.5</v>
      </c>
      <c r="E22" s="4">
        <v>17.899999999999999</v>
      </c>
      <c r="F22" s="4">
        <v>13.45</v>
      </c>
      <c r="G22" s="4">
        <v>90.6</v>
      </c>
    </row>
    <row r="23" spans="1:7" ht="15.75" x14ac:dyDescent="0.25">
      <c r="A23" s="5" t="str">
        <f>"579"</f>
        <v>579</v>
      </c>
      <c r="B23" s="4">
        <v>30.4</v>
      </c>
      <c r="C23" s="4">
        <v>71.2</v>
      </c>
      <c r="D23" s="4">
        <v>4.2</v>
      </c>
      <c r="E23" s="4">
        <v>13.9</v>
      </c>
      <c r="F23" s="4">
        <v>50.8</v>
      </c>
      <c r="G23" s="4">
        <v>52.9</v>
      </c>
    </row>
    <row r="24" spans="1:7" ht="15.75" x14ac:dyDescent="0.25">
      <c r="A24" s="5" t="str">
        <f>"580"</f>
        <v>580</v>
      </c>
      <c r="B24" s="4">
        <v>26</v>
      </c>
      <c r="C24" s="4">
        <v>75.8</v>
      </c>
      <c r="D24" s="4">
        <v>5.0999999999999996</v>
      </c>
      <c r="E24" s="4">
        <v>19.8</v>
      </c>
      <c r="F24" s="4">
        <v>13.45</v>
      </c>
      <c r="G24" s="4">
        <v>68.5</v>
      </c>
    </row>
    <row r="25" spans="1:7" ht="15.75" x14ac:dyDescent="0.25">
      <c r="A25" s="5" t="str">
        <f>"588"</f>
        <v>588</v>
      </c>
      <c r="B25" s="4">
        <v>23</v>
      </c>
      <c r="C25" s="4">
        <v>67.400000000000006</v>
      </c>
      <c r="D25" s="4">
        <v>4</v>
      </c>
      <c r="E25" s="4">
        <v>17.5</v>
      </c>
      <c r="F25" s="4">
        <v>3.85</v>
      </c>
      <c r="G25" s="4">
        <v>71.5</v>
      </c>
    </row>
    <row r="26" spans="1:7" ht="15.75" x14ac:dyDescent="0.25">
      <c r="A26" s="5" t="str">
        <f>"589"</f>
        <v>589</v>
      </c>
      <c r="B26" s="4">
        <v>27.4</v>
      </c>
      <c r="C26" s="4">
        <v>63.2</v>
      </c>
      <c r="D26" s="4">
        <v>5.0999999999999996</v>
      </c>
      <c r="E26" s="4">
        <v>18.600000000000001</v>
      </c>
      <c r="F26" s="4">
        <v>30.75</v>
      </c>
      <c r="G26" s="4">
        <v>97.6</v>
      </c>
    </row>
    <row r="27" spans="1:7" ht="15.75" x14ac:dyDescent="0.25">
      <c r="A27" s="5" t="str">
        <f>"604"</f>
        <v>604</v>
      </c>
      <c r="B27" s="4">
        <v>25.6</v>
      </c>
      <c r="C27" s="4">
        <v>78.099999999999994</v>
      </c>
      <c r="D27" s="4">
        <v>5.5</v>
      </c>
      <c r="E27" s="4">
        <v>21.3</v>
      </c>
      <c r="F27" s="4">
        <v>15.95</v>
      </c>
      <c r="G27" s="4">
        <v>64.7</v>
      </c>
    </row>
    <row r="28" spans="1:7" ht="15.75" x14ac:dyDescent="0.25">
      <c r="A28" s="5" t="str">
        <f>"605"</f>
        <v>605</v>
      </c>
      <c r="B28" s="4">
        <v>26.8</v>
      </c>
      <c r="C28" s="4">
        <v>76.099999999999994</v>
      </c>
      <c r="D28" s="4">
        <v>5.5</v>
      </c>
      <c r="E28" s="4">
        <v>20.6</v>
      </c>
      <c r="F28" s="4">
        <v>25.5</v>
      </c>
      <c r="G28" s="4">
        <v>57.9</v>
      </c>
    </row>
    <row r="29" spans="1:7" ht="15.75" x14ac:dyDescent="0.25">
      <c r="A29" s="5" t="str">
        <f>"608"</f>
        <v>608</v>
      </c>
      <c r="B29" s="4">
        <v>26</v>
      </c>
      <c r="C29" s="4">
        <v>73.400000000000006</v>
      </c>
      <c r="D29" s="4">
        <v>4.0999999999999996</v>
      </c>
      <c r="E29" s="4">
        <v>15.6</v>
      </c>
      <c r="F29" s="4">
        <v>14.3</v>
      </c>
      <c r="G29" s="4">
        <v>68.3</v>
      </c>
    </row>
    <row r="30" spans="1:7" ht="15.75" x14ac:dyDescent="0.25">
      <c r="A30" s="5" t="str">
        <f>"610"</f>
        <v>610</v>
      </c>
      <c r="B30" s="4">
        <v>22.2</v>
      </c>
      <c r="C30" s="4">
        <v>74.8</v>
      </c>
      <c r="D30" s="4">
        <v>4</v>
      </c>
      <c r="E30" s="4">
        <v>18.2</v>
      </c>
      <c r="F30" s="4">
        <v>3.2</v>
      </c>
      <c r="G30" s="4">
        <v>48.1</v>
      </c>
    </row>
    <row r="31" spans="1:7" ht="15.75" x14ac:dyDescent="0.25">
      <c r="A31" s="5" t="str">
        <f>"614"</f>
        <v>614</v>
      </c>
      <c r="B31" s="4">
        <v>26.8</v>
      </c>
      <c r="C31" s="4">
        <v>70.5</v>
      </c>
      <c r="D31" s="4">
        <v>4.3</v>
      </c>
      <c r="E31" s="4">
        <v>15.9</v>
      </c>
      <c r="F31" s="4">
        <v>19.55</v>
      </c>
      <c r="G31" s="4">
        <v>66.400000000000006</v>
      </c>
    </row>
    <row r="32" spans="1:7" ht="15.75" x14ac:dyDescent="0.25">
      <c r="A32" s="5" t="str">
        <f>"619"</f>
        <v>619</v>
      </c>
      <c r="B32" s="4">
        <v>28</v>
      </c>
      <c r="C32" s="4">
        <v>67.900000000000006</v>
      </c>
      <c r="D32" s="4">
        <v>4.3</v>
      </c>
      <c r="E32" s="4">
        <v>15.5</v>
      </c>
      <c r="F32" s="4">
        <v>29.95</v>
      </c>
      <c r="G32" s="4">
        <v>60.2</v>
      </c>
    </row>
    <row r="33" spans="1:7" ht="15.75" x14ac:dyDescent="0.25">
      <c r="A33" s="5" t="str">
        <f>"636"</f>
        <v>636</v>
      </c>
      <c r="B33" s="4">
        <v>25.9</v>
      </c>
      <c r="C33" s="4">
        <v>61.3</v>
      </c>
      <c r="D33" s="4">
        <v>4.2</v>
      </c>
      <c r="E33" s="4">
        <v>16</v>
      </c>
      <c r="F33" s="4">
        <v>13.05</v>
      </c>
      <c r="G33" s="4">
        <v>77.7</v>
      </c>
    </row>
    <row r="34" spans="1:7" ht="15.75" x14ac:dyDescent="0.25">
      <c r="A34" s="5" t="str">
        <f>"637"</f>
        <v>637</v>
      </c>
      <c r="B34" s="4">
        <v>25.2</v>
      </c>
      <c r="C34" s="4">
        <v>70.5</v>
      </c>
      <c r="D34" s="4">
        <v>4.9000000000000004</v>
      </c>
      <c r="E34" s="4">
        <v>19.3</v>
      </c>
      <c r="F34" s="4">
        <v>16.7</v>
      </c>
      <c r="G34" s="4">
        <v>62.9</v>
      </c>
    </row>
    <row r="35" spans="1:7" ht="15.75" x14ac:dyDescent="0.25">
      <c r="A35" s="5" t="str">
        <f>"641"</f>
        <v>641</v>
      </c>
      <c r="B35" s="4">
        <v>24.3</v>
      </c>
      <c r="C35" s="4">
        <v>71.7</v>
      </c>
      <c r="D35" s="4">
        <v>4.4000000000000004</v>
      </c>
      <c r="E35" s="4">
        <v>18.2</v>
      </c>
      <c r="F35" s="4">
        <v>6.9</v>
      </c>
      <c r="G35" s="4">
        <v>65.8</v>
      </c>
    </row>
    <row r="36" spans="1:7" ht="15.75" x14ac:dyDescent="0.25">
      <c r="A36" s="5" t="str">
        <f>"642"</f>
        <v>642</v>
      </c>
      <c r="B36" s="4">
        <v>26.6</v>
      </c>
      <c r="C36" s="4">
        <v>65.7</v>
      </c>
      <c r="D36" s="4">
        <v>4.0999999999999996</v>
      </c>
      <c r="E36" s="4">
        <v>15.5</v>
      </c>
      <c r="F36" s="4">
        <v>20</v>
      </c>
      <c r="G36" s="4">
        <v>90.5</v>
      </c>
    </row>
    <row r="37" spans="1:7" ht="15.75" x14ac:dyDescent="0.25">
      <c r="A37" s="5" t="str">
        <f>"645"</f>
        <v>645</v>
      </c>
      <c r="B37" s="4">
        <v>23.7</v>
      </c>
      <c r="C37" s="4">
        <v>63.7</v>
      </c>
      <c r="D37" s="4">
        <v>4.3</v>
      </c>
      <c r="E37" s="4">
        <v>18</v>
      </c>
      <c r="F37" s="4">
        <v>7</v>
      </c>
      <c r="G37" s="4">
        <v>75</v>
      </c>
    </row>
    <row r="38" spans="1:7" ht="15.75" x14ac:dyDescent="0.25">
      <c r="A38" s="5" t="str">
        <f>"646"</f>
        <v>646</v>
      </c>
      <c r="B38" s="4">
        <v>23.6</v>
      </c>
      <c r="C38" s="4">
        <v>64.8</v>
      </c>
      <c r="D38" s="4">
        <v>3.5</v>
      </c>
      <c r="E38" s="4">
        <v>15</v>
      </c>
      <c r="F38" s="4">
        <v>2.2999999999999998</v>
      </c>
      <c r="G38" s="4">
        <v>91.1</v>
      </c>
    </row>
    <row r="39" spans="1:7" ht="15.75" x14ac:dyDescent="0.25">
      <c r="A39" s="5" t="str">
        <f>"653"</f>
        <v>653</v>
      </c>
      <c r="B39" s="4">
        <v>22.8</v>
      </c>
      <c r="C39" s="4">
        <v>66.8</v>
      </c>
      <c r="D39" s="4">
        <v>3.9</v>
      </c>
      <c r="E39" s="4">
        <v>17</v>
      </c>
      <c r="F39" s="4">
        <v>2.7</v>
      </c>
      <c r="G39" s="4">
        <v>69.400000000000006</v>
      </c>
    </row>
    <row r="40" spans="1:7" ht="15.75" x14ac:dyDescent="0.25">
      <c r="A40" s="5" t="str">
        <f>"656"</f>
        <v>656</v>
      </c>
      <c r="B40" s="4">
        <v>22.7</v>
      </c>
      <c r="C40" s="4">
        <v>67.400000000000006</v>
      </c>
      <c r="D40" s="4">
        <v>3.2</v>
      </c>
      <c r="E40" s="4">
        <v>14.3</v>
      </c>
      <c r="F40" s="4">
        <v>1.4</v>
      </c>
      <c r="G40" s="4">
        <v>78.5</v>
      </c>
    </row>
    <row r="41" spans="1:7" ht="15.75" x14ac:dyDescent="0.25">
      <c r="A41" s="5" t="str">
        <f>"658"</f>
        <v>658</v>
      </c>
      <c r="B41" s="4">
        <v>23.1</v>
      </c>
      <c r="C41" s="4">
        <v>74</v>
      </c>
      <c r="D41" s="4">
        <v>4.3</v>
      </c>
      <c r="E41" s="4">
        <v>18.600000000000001</v>
      </c>
      <c r="F41" s="4">
        <v>4.5999999999999996</v>
      </c>
      <c r="G41" s="4">
        <v>64.099999999999994</v>
      </c>
    </row>
    <row r="42" spans="1:7" ht="15.75" x14ac:dyDescent="0.25">
      <c r="A42" s="5" t="str">
        <f>"664"</f>
        <v>664</v>
      </c>
      <c r="B42" s="4">
        <v>27.6</v>
      </c>
      <c r="C42" s="4">
        <v>66.2</v>
      </c>
      <c r="D42" s="4">
        <v>4.5999999999999996</v>
      </c>
      <c r="E42" s="4">
        <v>16.5</v>
      </c>
      <c r="F42" s="4">
        <v>25.95</v>
      </c>
      <c r="G42" s="4">
        <v>61.6</v>
      </c>
    </row>
    <row r="43" spans="1:7" ht="15.75" x14ac:dyDescent="0.25">
      <c r="A43" s="5" t="str">
        <f>"667"</f>
        <v>667</v>
      </c>
      <c r="B43" s="4">
        <v>26.5</v>
      </c>
      <c r="C43" s="4">
        <v>69.3</v>
      </c>
      <c r="D43" s="4">
        <v>5</v>
      </c>
      <c r="E43" s="4">
        <v>19</v>
      </c>
      <c r="F43" s="4">
        <v>23.25</v>
      </c>
      <c r="G43" s="4">
        <v>53</v>
      </c>
    </row>
    <row r="44" spans="1:7" ht="15.75" x14ac:dyDescent="0.25">
      <c r="A44" s="5" t="str">
        <f>"668"</f>
        <v>668</v>
      </c>
      <c r="B44" s="4">
        <v>24.9</v>
      </c>
      <c r="C44" s="4">
        <v>75</v>
      </c>
      <c r="D44" s="4">
        <v>4.3</v>
      </c>
      <c r="E44" s="4">
        <v>17.2</v>
      </c>
      <c r="F44" s="4">
        <v>10.5</v>
      </c>
      <c r="G44" s="4">
        <v>43.1</v>
      </c>
    </row>
    <row r="45" spans="1:7" ht="15.75" x14ac:dyDescent="0.25">
      <c r="A45" s="5" t="str">
        <f>"671"</f>
        <v>671</v>
      </c>
      <c r="B45" s="4">
        <v>26</v>
      </c>
      <c r="C45" s="4">
        <v>73</v>
      </c>
      <c r="D45" s="4">
        <v>4.4000000000000004</v>
      </c>
      <c r="E45" s="4">
        <v>16.7</v>
      </c>
      <c r="F45" s="4">
        <v>14.85</v>
      </c>
      <c r="G45" s="4">
        <v>56.6</v>
      </c>
    </row>
    <row r="46" spans="1:7" ht="15.75" x14ac:dyDescent="0.25">
      <c r="A46" s="5" t="str">
        <f>"674"</f>
        <v>674</v>
      </c>
      <c r="B46" s="4">
        <v>21.3</v>
      </c>
      <c r="C46" s="4">
        <v>79.2</v>
      </c>
      <c r="D46" s="4">
        <v>4.8</v>
      </c>
      <c r="E46" s="4">
        <v>22.6</v>
      </c>
      <c r="F46" s="4">
        <v>3.9</v>
      </c>
      <c r="G46" s="4">
        <v>71.400000000000006</v>
      </c>
    </row>
    <row r="47" spans="1:7" ht="15.75" x14ac:dyDescent="0.25">
      <c r="A47" s="5" t="str">
        <f>"675"</f>
        <v>675</v>
      </c>
      <c r="B47" s="4">
        <v>27.6</v>
      </c>
      <c r="C47" s="4">
        <v>64.5</v>
      </c>
      <c r="D47" s="4">
        <v>5</v>
      </c>
      <c r="E47" s="4">
        <v>18.2</v>
      </c>
      <c r="F47" s="4">
        <v>28.85</v>
      </c>
      <c r="G47" s="4">
        <v>84</v>
      </c>
    </row>
    <row r="48" spans="1:7" ht="15.75" x14ac:dyDescent="0.25">
      <c r="A48" s="5" t="str">
        <f>"676"</f>
        <v>676</v>
      </c>
      <c r="B48" s="4">
        <v>26.2</v>
      </c>
      <c r="C48" s="4">
        <v>69</v>
      </c>
      <c r="D48" s="4">
        <v>4.3</v>
      </c>
      <c r="E48" s="4">
        <v>16.2</v>
      </c>
      <c r="F48" s="4">
        <v>17.45</v>
      </c>
      <c r="G48" s="4">
        <v>53.6</v>
      </c>
    </row>
    <row r="49" spans="1:7" ht="15.75" x14ac:dyDescent="0.25">
      <c r="A49" s="5" t="str">
        <f>"677"</f>
        <v>677</v>
      </c>
      <c r="B49" s="4">
        <v>25.2</v>
      </c>
      <c r="C49" s="4">
        <v>69.099999999999994</v>
      </c>
      <c r="D49" s="4">
        <v>3.8</v>
      </c>
      <c r="E49" s="4">
        <v>15.2</v>
      </c>
      <c r="F49" s="4">
        <v>9.1999999999999993</v>
      </c>
      <c r="G49" s="4">
        <v>65.3</v>
      </c>
    </row>
    <row r="50" spans="1:7" ht="15.75" x14ac:dyDescent="0.25">
      <c r="A50" s="5" t="str">
        <f>"679"</f>
        <v>679</v>
      </c>
      <c r="B50" s="4">
        <v>27.5</v>
      </c>
      <c r="C50" s="4">
        <v>76.099999999999994</v>
      </c>
      <c r="D50" s="4">
        <v>5.3</v>
      </c>
      <c r="E50" s="4">
        <v>19.3</v>
      </c>
      <c r="F50" s="4">
        <v>30.25</v>
      </c>
      <c r="G50" s="4">
        <v>56.8</v>
      </c>
    </row>
    <row r="51" spans="1:7" ht="15.75" x14ac:dyDescent="0.25">
      <c r="A51" s="5" t="str">
        <f>"685"</f>
        <v>685</v>
      </c>
      <c r="B51" s="4">
        <v>25.6</v>
      </c>
      <c r="C51" s="4">
        <v>81.2</v>
      </c>
      <c r="D51" s="4">
        <v>5.4</v>
      </c>
      <c r="E51" s="4">
        <v>21</v>
      </c>
      <c r="F51" s="4">
        <v>19.100000000000001</v>
      </c>
      <c r="G51" s="4">
        <v>56.6</v>
      </c>
    </row>
    <row r="52" spans="1:7" ht="15.75" x14ac:dyDescent="0.25">
      <c r="A52" s="5" t="str">
        <f>"691"</f>
        <v>691</v>
      </c>
      <c r="B52" s="4">
        <v>23.8</v>
      </c>
      <c r="C52" s="4">
        <v>69.5</v>
      </c>
      <c r="D52" s="4">
        <v>4.5</v>
      </c>
      <c r="E52" s="4">
        <v>18.899999999999999</v>
      </c>
      <c r="F52" s="4">
        <v>8.1</v>
      </c>
      <c r="G52" s="4">
        <v>84.2</v>
      </c>
    </row>
    <row r="53" spans="1:7" ht="15.75" x14ac:dyDescent="0.25">
      <c r="A53" s="5" t="str">
        <f>"697"</f>
        <v>697</v>
      </c>
      <c r="B53" s="4">
        <v>26.7</v>
      </c>
      <c r="C53" s="4">
        <v>74.400000000000006</v>
      </c>
      <c r="D53" s="4">
        <v>5.0999999999999996</v>
      </c>
      <c r="E53" s="4">
        <v>18.899999999999999</v>
      </c>
      <c r="F53" s="4">
        <v>22.4</v>
      </c>
      <c r="G53" s="4">
        <v>64.8</v>
      </c>
    </row>
    <row r="54" spans="1:7" ht="15.75" x14ac:dyDescent="0.25">
      <c r="A54" s="5" t="str">
        <f>"698"</f>
        <v>698</v>
      </c>
      <c r="B54" s="4">
        <v>25.2</v>
      </c>
      <c r="C54" s="4">
        <v>71.3</v>
      </c>
      <c r="D54" s="4">
        <v>4.9000000000000004</v>
      </c>
      <c r="E54" s="4">
        <v>19.5</v>
      </c>
      <c r="F54" s="4">
        <v>13.95</v>
      </c>
      <c r="G54" s="4">
        <v>56.3</v>
      </c>
    </row>
    <row r="55" spans="1:7" ht="15.75" x14ac:dyDescent="0.25">
      <c r="A55" s="5" t="str">
        <f>"699"</f>
        <v>699</v>
      </c>
      <c r="B55" s="4">
        <v>27</v>
      </c>
      <c r="C55" s="4">
        <v>82.2</v>
      </c>
      <c r="D55" s="4">
        <v>4.4000000000000004</v>
      </c>
      <c r="E55" s="4">
        <v>16.3</v>
      </c>
      <c r="F55" s="4">
        <v>22.2</v>
      </c>
      <c r="G55" s="4">
        <v>38.700000000000003</v>
      </c>
    </row>
    <row r="56" spans="1:7" ht="15.75" x14ac:dyDescent="0.25">
      <c r="A56" s="5" t="str">
        <f>"700"</f>
        <v>700</v>
      </c>
      <c r="B56" s="4">
        <v>22.6</v>
      </c>
      <c r="C56" s="4">
        <v>74.8</v>
      </c>
      <c r="D56" s="4">
        <v>4.4000000000000004</v>
      </c>
      <c r="E56" s="4">
        <v>19.3</v>
      </c>
      <c r="F56" s="4">
        <v>4.3499999999999996</v>
      </c>
      <c r="G56" s="4">
        <v>73.2</v>
      </c>
    </row>
    <row r="57" spans="1:7" ht="15.75" x14ac:dyDescent="0.25">
      <c r="A57" s="5" t="str">
        <f>"701"</f>
        <v>701</v>
      </c>
      <c r="B57" s="4">
        <v>26</v>
      </c>
      <c r="C57" s="4">
        <v>66.8</v>
      </c>
      <c r="D57" s="4">
        <v>4.9000000000000004</v>
      </c>
      <c r="E57" s="4">
        <v>18.7</v>
      </c>
      <c r="F57" s="4">
        <v>18</v>
      </c>
      <c r="G57" s="4">
        <v>59.8</v>
      </c>
    </row>
    <row r="58" spans="1:7" ht="15.75" x14ac:dyDescent="0.25">
      <c r="A58" s="5" t="str">
        <f>"705"</f>
        <v>705</v>
      </c>
      <c r="B58" s="4">
        <v>24.8</v>
      </c>
      <c r="C58" s="4">
        <v>69.3</v>
      </c>
      <c r="D58" s="4">
        <v>4</v>
      </c>
      <c r="E58" s="4">
        <v>16.3</v>
      </c>
      <c r="F58" s="4">
        <v>7.95</v>
      </c>
      <c r="G58" s="4">
        <v>95.9</v>
      </c>
    </row>
    <row r="59" spans="1:7" ht="15.75" x14ac:dyDescent="0.25">
      <c r="A59" s="5" t="str">
        <f>"707"</f>
        <v>707</v>
      </c>
      <c r="B59" s="4">
        <v>23</v>
      </c>
      <c r="C59" s="4">
        <v>76.400000000000006</v>
      </c>
      <c r="D59" s="4">
        <v>3.8</v>
      </c>
      <c r="E59" s="4">
        <v>16.399999999999999</v>
      </c>
      <c r="F59" s="4">
        <v>3.75</v>
      </c>
      <c r="G59" s="4">
        <v>57</v>
      </c>
    </row>
    <row r="60" spans="1:7" ht="15.75" x14ac:dyDescent="0.25">
      <c r="A60" s="5" t="str">
        <f>"711"</f>
        <v>711</v>
      </c>
      <c r="B60" s="4">
        <v>24.4</v>
      </c>
      <c r="C60" s="4">
        <v>70.099999999999994</v>
      </c>
      <c r="D60" s="4">
        <v>5.2</v>
      </c>
      <c r="E60" s="4">
        <v>21.2</v>
      </c>
      <c r="F60" s="4">
        <v>14.75</v>
      </c>
      <c r="G60" s="4">
        <v>48.7</v>
      </c>
    </row>
    <row r="61" spans="1:7" ht="15.75" x14ac:dyDescent="0.25">
      <c r="A61" s="5" t="str">
        <f>"714"</f>
        <v>714</v>
      </c>
      <c r="B61" s="4">
        <v>25.5</v>
      </c>
      <c r="C61" s="4">
        <v>69.5</v>
      </c>
      <c r="D61" s="4">
        <v>5.2</v>
      </c>
      <c r="E61" s="4">
        <v>20.5</v>
      </c>
      <c r="F61" s="4">
        <v>16.45</v>
      </c>
      <c r="G61" s="4">
        <v>71.099999999999994</v>
      </c>
    </row>
    <row r="62" spans="1:7" ht="15.75" x14ac:dyDescent="0.25">
      <c r="A62" s="5" t="str">
        <f>"715"</f>
        <v>715</v>
      </c>
      <c r="B62" s="4">
        <v>28.1</v>
      </c>
      <c r="C62" s="4">
        <v>81.099999999999994</v>
      </c>
      <c r="D62" s="4">
        <v>5.8</v>
      </c>
      <c r="E62" s="4">
        <v>20.7</v>
      </c>
      <c r="F62" s="4">
        <v>36.450000000000003</v>
      </c>
      <c r="G62" s="4">
        <v>43.6</v>
      </c>
    </row>
    <row r="63" spans="1:7" ht="15.75" x14ac:dyDescent="0.25">
      <c r="A63" s="5" t="str">
        <f>"721"</f>
        <v>721</v>
      </c>
      <c r="B63" s="4">
        <v>25.4</v>
      </c>
      <c r="C63" s="4">
        <v>80.400000000000006</v>
      </c>
      <c r="D63" s="4">
        <v>5</v>
      </c>
      <c r="E63" s="4">
        <v>19.600000000000001</v>
      </c>
      <c r="F63" s="4">
        <v>13.6</v>
      </c>
      <c r="G63" s="4">
        <v>65.3</v>
      </c>
    </row>
    <row r="64" spans="1:7" ht="15.75" x14ac:dyDescent="0.25">
      <c r="A64" s="5" t="str">
        <f>"723"</f>
        <v>723</v>
      </c>
      <c r="B64" s="4">
        <v>29.5</v>
      </c>
      <c r="C64" s="4">
        <v>62.6</v>
      </c>
      <c r="D64" s="4">
        <v>5.7</v>
      </c>
      <c r="E64" s="4">
        <v>19.3</v>
      </c>
      <c r="F64" s="4">
        <v>39.15</v>
      </c>
      <c r="G64" s="4">
        <v>58.3</v>
      </c>
    </row>
    <row r="65" spans="1:7" ht="15.75" x14ac:dyDescent="0.25">
      <c r="A65" s="5" t="str">
        <f>"728"</f>
        <v>728</v>
      </c>
      <c r="B65" s="4">
        <v>24.1</v>
      </c>
      <c r="C65" s="4">
        <v>81.599999999999994</v>
      </c>
      <c r="D65" s="4">
        <v>4.5999999999999996</v>
      </c>
      <c r="E65" s="4">
        <v>19.100000000000001</v>
      </c>
      <c r="F65" s="4">
        <v>6.85</v>
      </c>
      <c r="G65" s="4">
        <v>77.400000000000006</v>
      </c>
    </row>
    <row r="66" spans="1:7" ht="15.75" x14ac:dyDescent="0.25">
      <c r="A66" s="5" t="str">
        <f>"730"</f>
        <v>730</v>
      </c>
      <c r="B66" s="4">
        <v>23.1</v>
      </c>
      <c r="C66" s="4">
        <v>78</v>
      </c>
      <c r="D66" s="4">
        <v>4.8</v>
      </c>
      <c r="E66" s="4">
        <v>20.8</v>
      </c>
      <c r="F66" s="4">
        <v>4.5</v>
      </c>
      <c r="G66" s="4">
        <v>56.4</v>
      </c>
    </row>
    <row r="67" spans="1:7" ht="15.75" x14ac:dyDescent="0.25">
      <c r="A67" s="5" t="str">
        <f>"731"</f>
        <v>731</v>
      </c>
      <c r="B67" s="4">
        <v>26.6</v>
      </c>
      <c r="C67" s="4">
        <v>72.599999999999994</v>
      </c>
      <c r="D67" s="4">
        <v>5.7</v>
      </c>
      <c r="E67" s="4">
        <v>21.5</v>
      </c>
      <c r="F67" s="4">
        <v>27</v>
      </c>
      <c r="G67" s="4">
        <v>60.4</v>
      </c>
    </row>
    <row r="68" spans="1:7" ht="15.75" x14ac:dyDescent="0.25">
      <c r="A68" s="5" t="str">
        <f>"735"</f>
        <v>735</v>
      </c>
      <c r="B68" s="4">
        <v>25.7</v>
      </c>
      <c r="C68" s="4">
        <v>77.8</v>
      </c>
      <c r="D68" s="4">
        <v>5.5</v>
      </c>
      <c r="E68" s="4">
        <v>21.6</v>
      </c>
      <c r="F68" s="4">
        <v>17.149999999999999</v>
      </c>
      <c r="G68" s="4">
        <v>63.7</v>
      </c>
    </row>
    <row r="69" spans="1:7" ht="15.75" x14ac:dyDescent="0.25">
      <c r="A69" s="5" t="str">
        <f>"739"</f>
        <v>739</v>
      </c>
      <c r="B69" s="4">
        <v>23.8</v>
      </c>
      <c r="C69" s="4">
        <v>68.900000000000006</v>
      </c>
      <c r="D69" s="4">
        <v>3.7</v>
      </c>
      <c r="E69" s="4">
        <v>15.6</v>
      </c>
      <c r="F69" s="4">
        <v>5.5</v>
      </c>
      <c r="G69" s="4">
        <v>65.099999999999994</v>
      </c>
    </row>
    <row r="70" spans="1:7" ht="15.75" x14ac:dyDescent="0.25">
      <c r="A70" s="5" t="str">
        <f>"763"</f>
        <v>763</v>
      </c>
      <c r="B70" s="4">
        <v>25.2</v>
      </c>
      <c r="C70" s="4">
        <v>67.900000000000006</v>
      </c>
      <c r="D70" s="4">
        <v>4.5</v>
      </c>
      <c r="E70" s="4">
        <v>17.899999999999999</v>
      </c>
      <c r="F70" s="4">
        <v>13.3</v>
      </c>
      <c r="G70" s="4">
        <v>66.3</v>
      </c>
    </row>
    <row r="71" spans="1:7" ht="15.75" x14ac:dyDescent="0.25">
      <c r="A71" s="5" t="str">
        <f>"766"</f>
        <v>766</v>
      </c>
      <c r="B71" s="4">
        <v>26.2</v>
      </c>
      <c r="C71" s="4">
        <v>73.8</v>
      </c>
      <c r="D71" s="4">
        <v>4.2</v>
      </c>
      <c r="E71" s="4">
        <v>16.2</v>
      </c>
      <c r="F71" s="4">
        <v>16.8</v>
      </c>
      <c r="G71" s="4">
        <v>58.8</v>
      </c>
    </row>
    <row r="72" spans="1:7" ht="15.75" x14ac:dyDescent="0.25">
      <c r="A72" s="5" t="str">
        <f>"767"</f>
        <v>767</v>
      </c>
      <c r="B72" s="4">
        <v>26.7</v>
      </c>
      <c r="C72" s="4">
        <v>69.3</v>
      </c>
      <c r="D72" s="4">
        <v>4.4000000000000004</v>
      </c>
      <c r="E72" s="4">
        <v>16.5</v>
      </c>
      <c r="F72" s="4">
        <v>20.350000000000001</v>
      </c>
      <c r="G72" s="4">
        <v>64.2</v>
      </c>
    </row>
    <row r="73" spans="1:7" ht="15.75" x14ac:dyDescent="0.25">
      <c r="A73" s="5" t="str">
        <f>"769"</f>
        <v>769</v>
      </c>
      <c r="B73" s="4">
        <v>28.7</v>
      </c>
      <c r="C73" s="4">
        <v>62.2</v>
      </c>
      <c r="D73" s="4">
        <v>5.4</v>
      </c>
      <c r="E73" s="4">
        <v>18.899999999999999</v>
      </c>
      <c r="F73" s="4">
        <v>38.049999999999997</v>
      </c>
      <c r="G73" s="4">
        <v>77.7</v>
      </c>
    </row>
    <row r="74" spans="1:7" ht="15.75" x14ac:dyDescent="0.25">
      <c r="A74" s="5" t="str">
        <f>"771"</f>
        <v>771</v>
      </c>
      <c r="B74" s="4">
        <v>27</v>
      </c>
      <c r="C74" s="4">
        <v>78.8</v>
      </c>
      <c r="D74" s="4">
        <v>4.8</v>
      </c>
      <c r="E74" s="4">
        <v>17.7</v>
      </c>
      <c r="F74" s="4">
        <v>23.1</v>
      </c>
      <c r="G74" s="4">
        <v>47.2</v>
      </c>
    </row>
    <row r="75" spans="1:7" ht="15.75" x14ac:dyDescent="0.25">
      <c r="A75" s="5" t="str">
        <f>"772"</f>
        <v>772</v>
      </c>
      <c r="B75" s="4">
        <v>25.1</v>
      </c>
      <c r="C75" s="4">
        <v>65.900000000000006</v>
      </c>
      <c r="D75" s="4">
        <v>4.3</v>
      </c>
      <c r="E75" s="4">
        <v>17.100000000000001</v>
      </c>
      <c r="F75" s="4">
        <v>12.9</v>
      </c>
      <c r="G75" s="4">
        <v>84.7</v>
      </c>
    </row>
    <row r="76" spans="1:7" ht="15.75" x14ac:dyDescent="0.25">
      <c r="A76" s="5" t="str">
        <f>"778"</f>
        <v>778</v>
      </c>
      <c r="B76" s="4">
        <v>25.5</v>
      </c>
      <c r="C76" s="4">
        <v>75.900000000000006</v>
      </c>
      <c r="D76" s="4">
        <v>4.5999999999999996</v>
      </c>
      <c r="E76" s="4">
        <v>17.8</v>
      </c>
      <c r="F76" s="4">
        <v>15.25</v>
      </c>
      <c r="G76" s="4">
        <v>55</v>
      </c>
    </row>
    <row r="77" spans="1:7" ht="15.75" x14ac:dyDescent="0.25">
      <c r="A77" s="5" t="str">
        <f>"781"</f>
        <v>781</v>
      </c>
      <c r="B77" s="4">
        <v>24.9</v>
      </c>
      <c r="C77" s="4">
        <v>63.1</v>
      </c>
      <c r="D77" s="4">
        <v>4.8</v>
      </c>
      <c r="E77" s="4">
        <v>19.2</v>
      </c>
      <c r="F77" s="4">
        <v>13.9</v>
      </c>
      <c r="G77" s="4">
        <v>88.4</v>
      </c>
    </row>
    <row r="78" spans="1:7" ht="15.75" x14ac:dyDescent="0.25">
      <c r="A78" s="5" t="str">
        <f>"783"</f>
        <v>783</v>
      </c>
      <c r="B78" s="4">
        <v>22.3</v>
      </c>
      <c r="C78" s="4">
        <v>62.6</v>
      </c>
      <c r="D78" s="4">
        <v>4.5</v>
      </c>
      <c r="E78" s="4">
        <v>20.399999999999999</v>
      </c>
      <c r="F78" s="4">
        <v>4.8499999999999996</v>
      </c>
      <c r="G78" s="4">
        <v>66.8</v>
      </c>
    </row>
    <row r="79" spans="1:7" ht="15.75" x14ac:dyDescent="0.25">
      <c r="A79" s="5" t="str">
        <f>"785"</f>
        <v>785</v>
      </c>
      <c r="B79" s="4">
        <v>22.4</v>
      </c>
      <c r="C79" s="4">
        <v>74</v>
      </c>
      <c r="D79" s="4">
        <v>4.7</v>
      </c>
      <c r="E79" s="4">
        <v>21.2</v>
      </c>
      <c r="F79" s="4">
        <v>5.6</v>
      </c>
      <c r="G79" s="4">
        <v>67.5</v>
      </c>
    </row>
    <row r="80" spans="1:7" ht="15.75" x14ac:dyDescent="0.25">
      <c r="A80" s="5" t="str">
        <f>"788"</f>
        <v>788</v>
      </c>
      <c r="B80" s="4">
        <v>27.5</v>
      </c>
      <c r="C80" s="4">
        <v>79.900000000000006</v>
      </c>
      <c r="D80" s="4">
        <v>6</v>
      </c>
      <c r="E80" s="4">
        <v>21.9</v>
      </c>
      <c r="F80" s="4">
        <v>32.15</v>
      </c>
      <c r="G80" s="4">
        <v>56.7</v>
      </c>
    </row>
    <row r="81" spans="1:7" ht="15.75" x14ac:dyDescent="0.25">
      <c r="A81" s="5" t="str">
        <f>"791"</f>
        <v>791</v>
      </c>
      <c r="B81" s="4">
        <v>26.4</v>
      </c>
      <c r="C81" s="4">
        <v>71.900000000000006</v>
      </c>
      <c r="D81" s="4">
        <v>3.9</v>
      </c>
      <c r="E81" s="4">
        <v>14.8</v>
      </c>
      <c r="F81" s="4">
        <v>14.7</v>
      </c>
      <c r="G81" s="4">
        <v>64.900000000000006</v>
      </c>
    </row>
    <row r="82" spans="1:7" ht="15.75" x14ac:dyDescent="0.25">
      <c r="A82" s="5" t="str">
        <f>"792"</f>
        <v>792</v>
      </c>
      <c r="B82" s="4">
        <v>27.9</v>
      </c>
      <c r="C82" s="4">
        <v>78.599999999999994</v>
      </c>
      <c r="D82" s="4">
        <v>5.6</v>
      </c>
      <c r="E82" s="4">
        <v>20</v>
      </c>
      <c r="F82" s="4">
        <v>33.85</v>
      </c>
      <c r="G82" s="4">
        <v>60</v>
      </c>
    </row>
    <row r="83" spans="1:7" ht="15.75" x14ac:dyDescent="0.25">
      <c r="A83" s="5" t="str">
        <f>"799"</f>
        <v>799</v>
      </c>
      <c r="B83" s="4">
        <v>24</v>
      </c>
      <c r="C83" s="4">
        <v>75.8</v>
      </c>
      <c r="D83" s="4">
        <v>5.0999999999999996</v>
      </c>
      <c r="E83" s="4">
        <v>21</v>
      </c>
      <c r="F83" s="4">
        <v>9.75</v>
      </c>
      <c r="G83" s="4">
        <v>54</v>
      </c>
    </row>
    <row r="84" spans="1:7" ht="15.75" x14ac:dyDescent="0.25">
      <c r="A84" s="5" t="str">
        <f>"800"</f>
        <v>800</v>
      </c>
      <c r="B84" s="4">
        <v>22.8</v>
      </c>
      <c r="C84" s="4">
        <v>82.2</v>
      </c>
      <c r="D84" s="4">
        <v>5.3</v>
      </c>
      <c r="E84" s="4">
        <v>23.1</v>
      </c>
      <c r="F84" s="4">
        <v>7.3</v>
      </c>
      <c r="G84" s="4">
        <v>57</v>
      </c>
    </row>
    <row r="85" spans="1:7" ht="15.75" x14ac:dyDescent="0.25">
      <c r="A85" s="5" t="str">
        <f>"805"</f>
        <v>805</v>
      </c>
      <c r="B85" s="4">
        <v>22</v>
      </c>
      <c r="C85" s="4">
        <v>65.5</v>
      </c>
      <c r="D85" s="4">
        <v>4.2</v>
      </c>
      <c r="E85" s="4">
        <v>19.3</v>
      </c>
      <c r="F85" s="4">
        <v>2.75</v>
      </c>
      <c r="G85" s="4">
        <v>69.7</v>
      </c>
    </row>
    <row r="86" spans="1:7" ht="15.75" x14ac:dyDescent="0.25">
      <c r="A86" s="5" t="str">
        <f>"806"</f>
        <v>806</v>
      </c>
      <c r="B86" s="4">
        <v>24.4</v>
      </c>
      <c r="C86" s="4">
        <v>75.900000000000006</v>
      </c>
      <c r="D86" s="4">
        <v>5</v>
      </c>
      <c r="E86" s="4">
        <v>20.399999999999999</v>
      </c>
      <c r="F86" s="4">
        <v>12.65</v>
      </c>
      <c r="G86" s="4">
        <v>64.3</v>
      </c>
    </row>
    <row r="87" spans="1:7" ht="15.75" x14ac:dyDescent="0.25">
      <c r="A87" s="5" t="str">
        <f>"808"</f>
        <v>808</v>
      </c>
      <c r="B87" s="4">
        <v>27.3</v>
      </c>
      <c r="C87" s="4">
        <v>72.3</v>
      </c>
      <c r="D87" s="4">
        <v>4.5</v>
      </c>
      <c r="E87" s="4">
        <v>16.5</v>
      </c>
      <c r="F87" s="4">
        <v>25.75</v>
      </c>
      <c r="G87" s="4">
        <v>58</v>
      </c>
    </row>
    <row r="88" spans="1:7" ht="15.75" x14ac:dyDescent="0.25">
      <c r="A88" s="5" t="str">
        <f>"816"</f>
        <v>816</v>
      </c>
      <c r="B88" s="4">
        <v>23.6</v>
      </c>
      <c r="C88" s="4">
        <v>74.8</v>
      </c>
      <c r="D88" s="4">
        <v>5.0999999999999996</v>
      </c>
      <c r="E88" s="4">
        <v>21.6</v>
      </c>
      <c r="F88" s="4">
        <v>8.85</v>
      </c>
      <c r="G88" s="4">
        <v>53.2</v>
      </c>
    </row>
    <row r="89" spans="1:7" ht="15.75" x14ac:dyDescent="0.25">
      <c r="A89" s="5" t="str">
        <f>"817"</f>
        <v>817</v>
      </c>
      <c r="B89" s="4">
        <v>25.6</v>
      </c>
      <c r="C89" s="4">
        <v>72.400000000000006</v>
      </c>
      <c r="D89" s="4">
        <v>3.8</v>
      </c>
      <c r="E89" s="4">
        <v>14.6</v>
      </c>
      <c r="F89" s="4">
        <v>11.3</v>
      </c>
      <c r="G89" s="4">
        <v>61.3</v>
      </c>
    </row>
    <row r="90" spans="1:7" ht="15.75" x14ac:dyDescent="0.25">
      <c r="A90" s="5" t="str">
        <f>"822"</f>
        <v>822</v>
      </c>
      <c r="B90" s="4">
        <v>23.7</v>
      </c>
      <c r="C90" s="4">
        <v>81.400000000000006</v>
      </c>
      <c r="D90" s="4">
        <v>6.2</v>
      </c>
      <c r="E90" s="4">
        <v>26.1</v>
      </c>
      <c r="F90" s="4">
        <v>14.75</v>
      </c>
      <c r="G90" s="4">
        <v>63.8</v>
      </c>
    </row>
    <row r="91" spans="1:7" ht="15.75" x14ac:dyDescent="0.25">
      <c r="A91" s="5" t="str">
        <f>"826"</f>
        <v>826</v>
      </c>
      <c r="B91" s="4">
        <v>25.8</v>
      </c>
      <c r="C91" s="4">
        <v>69.7</v>
      </c>
      <c r="D91" s="4">
        <v>3.2</v>
      </c>
      <c r="E91" s="4">
        <v>12.6</v>
      </c>
      <c r="F91" s="4">
        <v>8.35</v>
      </c>
      <c r="G91" s="4">
        <v>70.7</v>
      </c>
    </row>
    <row r="92" spans="1:7" ht="15.75" x14ac:dyDescent="0.25">
      <c r="A92" s="5" t="str">
        <f>"827"</f>
        <v>827</v>
      </c>
      <c r="B92" s="4">
        <v>25</v>
      </c>
      <c r="C92" s="4">
        <v>74.099999999999994</v>
      </c>
      <c r="D92" s="4">
        <v>4.3</v>
      </c>
      <c r="E92" s="4">
        <v>17.399999999999999</v>
      </c>
      <c r="F92" s="4">
        <v>12.1</v>
      </c>
      <c r="G92" s="4">
        <v>60.3</v>
      </c>
    </row>
    <row r="93" spans="1:7" ht="15.75" x14ac:dyDescent="0.25">
      <c r="A93" s="5" t="str">
        <f>"828"</f>
        <v>828</v>
      </c>
      <c r="B93" s="4">
        <v>25.1</v>
      </c>
      <c r="C93" s="4">
        <v>79.8</v>
      </c>
      <c r="D93" s="4">
        <v>4.7</v>
      </c>
      <c r="E93" s="4">
        <v>18.8</v>
      </c>
      <c r="F93" s="4">
        <v>12.75</v>
      </c>
      <c r="G93" s="4">
        <v>43.1</v>
      </c>
    </row>
    <row r="94" spans="1:7" ht="15.75" x14ac:dyDescent="0.25">
      <c r="A94" s="5" t="str">
        <f>"829"</f>
        <v>829</v>
      </c>
      <c r="B94" s="4">
        <v>26.4</v>
      </c>
      <c r="C94" s="4">
        <v>73.099999999999994</v>
      </c>
      <c r="D94" s="4">
        <v>4.7</v>
      </c>
      <c r="E94" s="4">
        <v>17.8</v>
      </c>
      <c r="F94" s="4">
        <v>21.2</v>
      </c>
      <c r="G94" s="4">
        <v>57.9</v>
      </c>
    </row>
    <row r="95" spans="1:7" ht="15.75" x14ac:dyDescent="0.25">
      <c r="A95" s="5" t="str">
        <f>"830"</f>
        <v>830</v>
      </c>
      <c r="B95" s="4">
        <v>24.4</v>
      </c>
      <c r="C95" s="4">
        <v>68.7</v>
      </c>
      <c r="D95" s="4">
        <v>4.5</v>
      </c>
      <c r="E95" s="4">
        <v>18.600000000000001</v>
      </c>
      <c r="F95" s="4">
        <v>10.65</v>
      </c>
      <c r="G95" s="4">
        <v>72</v>
      </c>
    </row>
    <row r="96" spans="1:7" ht="15.75" x14ac:dyDescent="0.25">
      <c r="A96" s="5" t="str">
        <f>"834"</f>
        <v>834</v>
      </c>
      <c r="B96" s="4">
        <v>21.6</v>
      </c>
      <c r="C96" s="4">
        <v>71.900000000000006</v>
      </c>
      <c r="D96" s="4">
        <v>4</v>
      </c>
      <c r="E96" s="4">
        <v>18.399999999999999</v>
      </c>
      <c r="F96" s="4">
        <v>1.6</v>
      </c>
      <c r="G96" s="4">
        <v>67.2</v>
      </c>
    </row>
    <row r="97" spans="1:7" ht="15.75" x14ac:dyDescent="0.25">
      <c r="A97" s="5" t="str">
        <f>"838"</f>
        <v>838</v>
      </c>
      <c r="B97" s="4">
        <v>24.7</v>
      </c>
      <c r="C97" s="4">
        <v>69.400000000000006</v>
      </c>
      <c r="D97" s="4">
        <v>4.4000000000000004</v>
      </c>
      <c r="E97" s="4">
        <v>17.899999999999999</v>
      </c>
      <c r="F97" s="4">
        <v>10.45</v>
      </c>
      <c r="G97" s="4">
        <v>54.5</v>
      </c>
    </row>
    <row r="98" spans="1:7" ht="15.75" x14ac:dyDescent="0.25">
      <c r="A98" s="5" t="str">
        <f>"845"</f>
        <v>845</v>
      </c>
      <c r="B98" s="4">
        <v>27.6</v>
      </c>
      <c r="C98" s="4">
        <v>83.2</v>
      </c>
      <c r="D98" s="4">
        <v>5.0999999999999996</v>
      </c>
      <c r="E98" s="4">
        <v>18.5</v>
      </c>
      <c r="F98" s="4">
        <v>29.6</v>
      </c>
      <c r="G98" s="4">
        <v>67.8</v>
      </c>
    </row>
    <row r="99" spans="1:7" ht="15.75" x14ac:dyDescent="0.25">
      <c r="A99" s="5" t="str">
        <f>"853"</f>
        <v>853</v>
      </c>
      <c r="B99" s="4">
        <v>25.4</v>
      </c>
      <c r="C99" s="4">
        <v>68.099999999999994</v>
      </c>
      <c r="D99" s="4">
        <v>4.9000000000000004</v>
      </c>
      <c r="E99" s="4">
        <v>19.399999999999999</v>
      </c>
      <c r="F99" s="4">
        <v>15.2</v>
      </c>
      <c r="G99" s="4">
        <v>84.7</v>
      </c>
    </row>
    <row r="100" spans="1:7" ht="15.75" x14ac:dyDescent="0.25">
      <c r="A100" s="5" t="str">
        <f>"855"</f>
        <v>855</v>
      </c>
      <c r="B100" s="4">
        <v>22.6</v>
      </c>
      <c r="C100" s="4">
        <v>72.099999999999994</v>
      </c>
      <c r="D100" s="4">
        <v>3.8</v>
      </c>
      <c r="E100" s="4">
        <v>16.7</v>
      </c>
      <c r="F100" s="4">
        <v>2.7</v>
      </c>
      <c r="G100" s="4">
        <v>65.5</v>
      </c>
    </row>
    <row r="101" spans="1:7" ht="15.75" x14ac:dyDescent="0.25">
      <c r="A101" s="5" t="str">
        <f>"858"</f>
        <v>858</v>
      </c>
      <c r="B101" s="4">
        <v>26.3</v>
      </c>
      <c r="C101" s="4">
        <v>66.099999999999994</v>
      </c>
      <c r="D101" s="4">
        <v>5</v>
      </c>
      <c r="E101" s="4">
        <v>19</v>
      </c>
      <c r="F101" s="4">
        <v>22.55</v>
      </c>
      <c r="G101" s="4">
        <v>60.7</v>
      </c>
    </row>
    <row r="102" spans="1:7" ht="15.75" x14ac:dyDescent="0.25">
      <c r="A102" s="5" t="str">
        <f>"870"</f>
        <v>870</v>
      </c>
      <c r="B102" s="4">
        <v>26.5</v>
      </c>
      <c r="C102" s="4">
        <v>80.599999999999994</v>
      </c>
      <c r="D102" s="4">
        <v>6.3</v>
      </c>
      <c r="E102" s="4">
        <v>23.8</v>
      </c>
      <c r="F102" s="4">
        <v>21.45</v>
      </c>
      <c r="G102" s="4">
        <v>80.599999999999994</v>
      </c>
    </row>
    <row r="103" spans="1:7" ht="15.75" x14ac:dyDescent="0.25">
      <c r="A103" s="5" t="str">
        <f>"873"</f>
        <v>873</v>
      </c>
      <c r="B103" s="4">
        <v>27.4</v>
      </c>
      <c r="C103" s="4">
        <v>71.099999999999994</v>
      </c>
      <c r="D103" s="4">
        <v>5.3</v>
      </c>
      <c r="E103" s="4">
        <v>19.399999999999999</v>
      </c>
      <c r="F103" s="4">
        <v>26.4</v>
      </c>
      <c r="G103" s="4">
        <v>51.8</v>
      </c>
    </row>
    <row r="104" spans="1:7" ht="15.75" x14ac:dyDescent="0.25">
      <c r="A104" s="5" t="str">
        <f>"882"</f>
        <v>882</v>
      </c>
      <c r="B104" s="4">
        <v>26.7</v>
      </c>
      <c r="C104" s="4">
        <v>67.400000000000006</v>
      </c>
      <c r="D104" s="4">
        <v>4.0999999999999996</v>
      </c>
      <c r="E104" s="4">
        <v>15.2</v>
      </c>
      <c r="F104" s="4">
        <v>17.25</v>
      </c>
      <c r="G104" s="4">
        <v>60.1</v>
      </c>
    </row>
    <row r="105" spans="1:7" ht="15.75" x14ac:dyDescent="0.25">
      <c r="A105" s="5" t="str">
        <f>"883"</f>
        <v>883</v>
      </c>
      <c r="B105" s="4">
        <v>26.9</v>
      </c>
      <c r="C105" s="4">
        <v>77.099999999999994</v>
      </c>
      <c r="D105" s="4">
        <v>5</v>
      </c>
      <c r="E105" s="4">
        <v>18.5</v>
      </c>
      <c r="F105" s="4">
        <v>27.3</v>
      </c>
      <c r="G105" s="4">
        <v>66.900000000000006</v>
      </c>
    </row>
    <row r="106" spans="1:7" ht="15.75" x14ac:dyDescent="0.25">
      <c r="A106" s="5" t="str">
        <f>"886"</f>
        <v>886</v>
      </c>
      <c r="B106" s="4">
        <v>23</v>
      </c>
      <c r="C106" s="4">
        <v>67.3</v>
      </c>
      <c r="D106" s="4">
        <v>4.3</v>
      </c>
      <c r="E106" s="4">
        <v>18.8</v>
      </c>
      <c r="F106" s="4">
        <v>5.3</v>
      </c>
      <c r="G106" s="4">
        <v>69.3</v>
      </c>
    </row>
    <row r="107" spans="1:7" ht="15.75" x14ac:dyDescent="0.25">
      <c r="A107" s="5" t="str">
        <f>"901"</f>
        <v>901</v>
      </c>
      <c r="B107" s="4">
        <v>22.9</v>
      </c>
      <c r="C107" s="4">
        <v>71.3</v>
      </c>
      <c r="D107" s="4">
        <v>4.2</v>
      </c>
      <c r="E107" s="4">
        <v>18.399999999999999</v>
      </c>
      <c r="F107" s="4">
        <v>4.3</v>
      </c>
      <c r="G107" s="4">
        <v>58.4</v>
      </c>
    </row>
    <row r="108" spans="1:7" ht="15.75" x14ac:dyDescent="0.25">
      <c r="A108" s="5" t="str">
        <f>"902"</f>
        <v>902</v>
      </c>
      <c r="B108" s="4">
        <v>24.4</v>
      </c>
      <c r="C108" s="4">
        <v>79.8</v>
      </c>
      <c r="D108" s="4">
        <v>4.8</v>
      </c>
      <c r="E108" s="4">
        <v>19.8</v>
      </c>
      <c r="F108" s="4">
        <v>11.75</v>
      </c>
      <c r="G108" s="4">
        <v>54.7</v>
      </c>
    </row>
    <row r="109" spans="1:7" ht="15.75" x14ac:dyDescent="0.25">
      <c r="A109" s="5" t="str">
        <f>"903"</f>
        <v>903</v>
      </c>
      <c r="B109" s="4">
        <v>27.2</v>
      </c>
      <c r="C109" s="4">
        <v>76.8</v>
      </c>
      <c r="D109" s="4">
        <v>5</v>
      </c>
      <c r="E109" s="4">
        <v>18.5</v>
      </c>
      <c r="F109" s="4">
        <v>26.5</v>
      </c>
      <c r="G109" s="4">
        <v>56.1</v>
      </c>
    </row>
    <row r="110" spans="1:7" ht="15.75" x14ac:dyDescent="0.25">
      <c r="A110" s="5" t="str">
        <f>"916"</f>
        <v>916</v>
      </c>
      <c r="B110" s="4">
        <v>27.4</v>
      </c>
      <c r="C110" s="4">
        <v>64.2</v>
      </c>
      <c r="D110" s="4">
        <v>5.4</v>
      </c>
      <c r="E110" s="4">
        <v>19.7</v>
      </c>
      <c r="F110" s="4">
        <v>29.75</v>
      </c>
      <c r="G110" s="4">
        <v>71.5</v>
      </c>
    </row>
    <row r="111" spans="1:7" ht="15.75" x14ac:dyDescent="0.25">
      <c r="A111" s="5" t="str">
        <f>"927"</f>
        <v>927</v>
      </c>
      <c r="B111" s="4">
        <v>26.7</v>
      </c>
      <c r="C111" s="4">
        <v>73.2</v>
      </c>
      <c r="D111" s="4">
        <v>4.3</v>
      </c>
      <c r="E111" s="4">
        <v>16</v>
      </c>
      <c r="F111" s="4">
        <v>19.45</v>
      </c>
      <c r="G111" s="4">
        <v>54.7</v>
      </c>
    </row>
    <row r="112" spans="1:7" ht="15.75" x14ac:dyDescent="0.25">
      <c r="A112" s="5" t="str">
        <f>"934"</f>
        <v>934</v>
      </c>
      <c r="B112" s="4">
        <v>24.6</v>
      </c>
      <c r="C112" s="4">
        <v>71.3</v>
      </c>
      <c r="D112" s="4">
        <v>4</v>
      </c>
      <c r="E112" s="4">
        <v>16.3</v>
      </c>
      <c r="F112" s="4">
        <v>7.95</v>
      </c>
      <c r="G112" s="4">
        <v>57.1</v>
      </c>
    </row>
    <row r="113" spans="1:7" ht="15.75" x14ac:dyDescent="0.25">
      <c r="A113" s="5" t="str">
        <f>"938"</f>
        <v>938</v>
      </c>
      <c r="B113" s="4">
        <v>25.5</v>
      </c>
      <c r="C113" s="4">
        <v>70.2</v>
      </c>
      <c r="D113" s="4">
        <v>4.3</v>
      </c>
      <c r="E113" s="4">
        <v>17</v>
      </c>
      <c r="F113" s="4">
        <v>13.75</v>
      </c>
      <c r="G113" s="4">
        <v>56</v>
      </c>
    </row>
    <row r="114" spans="1:7" ht="15.75" x14ac:dyDescent="0.25">
      <c r="A114" s="5" t="str">
        <f>"941"</f>
        <v>941</v>
      </c>
      <c r="B114" s="4">
        <v>26.2</v>
      </c>
      <c r="C114" s="4">
        <v>77.5</v>
      </c>
      <c r="D114" s="4">
        <v>4.0999999999999996</v>
      </c>
      <c r="E114" s="4">
        <v>15.6</v>
      </c>
      <c r="F114" s="4">
        <v>15.1</v>
      </c>
      <c r="G114" s="4">
        <v>55.1</v>
      </c>
    </row>
    <row r="115" spans="1:7" ht="15.75" x14ac:dyDescent="0.25">
      <c r="A115" s="5" t="str">
        <f>"945"</f>
        <v>945</v>
      </c>
      <c r="B115" s="4">
        <v>26.7</v>
      </c>
      <c r="C115" s="4">
        <v>76.599999999999994</v>
      </c>
      <c r="D115" s="4">
        <v>5</v>
      </c>
      <c r="E115" s="4">
        <v>18.7</v>
      </c>
      <c r="F115" s="4">
        <v>19.149999999999999</v>
      </c>
      <c r="G115" s="4">
        <v>65.400000000000006</v>
      </c>
    </row>
    <row r="116" spans="1:7" ht="15.75" x14ac:dyDescent="0.25">
      <c r="A116" s="5" t="str">
        <f>"950"</f>
        <v>950</v>
      </c>
      <c r="B116" s="4">
        <v>25.6</v>
      </c>
      <c r="C116" s="4">
        <v>69.8</v>
      </c>
      <c r="D116" s="4">
        <v>5.6</v>
      </c>
      <c r="E116" s="4">
        <v>21.8</v>
      </c>
      <c r="F116" s="4">
        <v>21.2</v>
      </c>
      <c r="G116" s="4">
        <v>61.9</v>
      </c>
    </row>
    <row r="117" spans="1:7" ht="15.75" x14ac:dyDescent="0.25">
      <c r="A117" s="5" t="str">
        <f>"955"</f>
        <v>955</v>
      </c>
      <c r="B117" s="4">
        <v>25.1</v>
      </c>
      <c r="C117" s="4">
        <v>70</v>
      </c>
      <c r="D117" s="4">
        <v>4.5</v>
      </c>
      <c r="E117" s="4">
        <v>17.899999999999999</v>
      </c>
      <c r="F117" s="4">
        <v>12.75</v>
      </c>
      <c r="G117" s="4">
        <v>58.5</v>
      </c>
    </row>
    <row r="118" spans="1:7" ht="15.75" x14ac:dyDescent="0.25">
      <c r="A118" s="5" t="str">
        <f>"964"</f>
        <v>964</v>
      </c>
      <c r="B118" s="4">
        <v>25</v>
      </c>
      <c r="C118" s="4">
        <v>74.400000000000006</v>
      </c>
      <c r="D118" s="4">
        <v>4.7</v>
      </c>
      <c r="E118" s="4">
        <v>18.8</v>
      </c>
      <c r="F118" s="4">
        <v>12.75</v>
      </c>
      <c r="G118" s="4">
        <v>61.3</v>
      </c>
    </row>
    <row r="119" spans="1:7" ht="15.75" x14ac:dyDescent="0.25">
      <c r="A119" s="5" t="str">
        <f>"965"</f>
        <v>965</v>
      </c>
      <c r="B119" s="4">
        <v>25.9</v>
      </c>
      <c r="C119" s="4">
        <v>78.3</v>
      </c>
      <c r="D119" s="4">
        <v>4.3</v>
      </c>
      <c r="E119" s="4">
        <v>16.399999999999999</v>
      </c>
      <c r="F119" s="4">
        <v>14.55</v>
      </c>
      <c r="G119" s="4">
        <v>56.6</v>
      </c>
    </row>
    <row r="120" spans="1:7" ht="15.75" x14ac:dyDescent="0.25">
      <c r="A120" s="5" t="str">
        <f>"967"</f>
        <v>967</v>
      </c>
      <c r="B120" s="4">
        <v>24.4</v>
      </c>
      <c r="C120" s="4">
        <v>66</v>
      </c>
      <c r="D120" s="4">
        <v>4.8</v>
      </c>
      <c r="E120" s="4">
        <v>19.5</v>
      </c>
      <c r="F120" s="4">
        <v>10.75</v>
      </c>
      <c r="G120" s="4">
        <v>81.099999999999994</v>
      </c>
    </row>
    <row r="121" spans="1:7" ht="15.75" x14ac:dyDescent="0.25">
      <c r="A121" s="5" t="str">
        <f>"971"</f>
        <v>971</v>
      </c>
      <c r="B121" s="4">
        <v>26.2</v>
      </c>
      <c r="C121" s="4">
        <v>67.3</v>
      </c>
      <c r="D121" s="4">
        <v>4.8</v>
      </c>
      <c r="E121" s="4">
        <v>18.2</v>
      </c>
      <c r="F121" s="4">
        <v>20.75</v>
      </c>
      <c r="G121" s="4">
        <v>60.7</v>
      </c>
    </row>
    <row r="122" spans="1:7" ht="15.75" x14ac:dyDescent="0.25">
      <c r="A122" s="5" t="str">
        <f>"975"</f>
        <v>975</v>
      </c>
      <c r="B122" s="4">
        <v>24.6</v>
      </c>
      <c r="C122" s="4">
        <v>69.5</v>
      </c>
      <c r="D122" s="4">
        <v>5.9</v>
      </c>
      <c r="E122" s="4">
        <v>24</v>
      </c>
      <c r="F122" s="4">
        <v>14.9</v>
      </c>
      <c r="G122" s="4">
        <v>62.5</v>
      </c>
    </row>
    <row r="123" spans="1:7" ht="15.75" x14ac:dyDescent="0.25">
      <c r="A123" s="5" t="str">
        <f>"977"</f>
        <v>977</v>
      </c>
      <c r="B123" s="4">
        <v>24.6</v>
      </c>
      <c r="C123" s="4">
        <v>74.599999999999994</v>
      </c>
      <c r="D123" s="4">
        <v>5</v>
      </c>
      <c r="E123" s="4">
        <v>20.399999999999999</v>
      </c>
      <c r="F123" s="4">
        <v>12.25</v>
      </c>
      <c r="G123" s="4">
        <v>59.7</v>
      </c>
    </row>
    <row r="124" spans="1:7" ht="15.75" x14ac:dyDescent="0.25">
      <c r="A124" s="5" t="str">
        <f>"978"</f>
        <v>978</v>
      </c>
      <c r="B124" s="4">
        <v>24.2</v>
      </c>
      <c r="C124" s="4">
        <v>72.599999999999994</v>
      </c>
      <c r="D124" s="4">
        <v>4.4000000000000004</v>
      </c>
      <c r="E124" s="4">
        <v>18.100000000000001</v>
      </c>
      <c r="F124" s="4">
        <v>8.1999999999999993</v>
      </c>
      <c r="G124" s="4">
        <v>56.1</v>
      </c>
    </row>
    <row r="125" spans="1:7" ht="15.75" x14ac:dyDescent="0.25">
      <c r="A125" s="5" t="str">
        <f>"984"</f>
        <v>984</v>
      </c>
      <c r="B125" s="4">
        <v>24.7</v>
      </c>
      <c r="C125" s="4">
        <v>70.2</v>
      </c>
      <c r="D125" s="4">
        <v>4.9000000000000004</v>
      </c>
      <c r="E125" s="4">
        <v>19.7</v>
      </c>
      <c r="F125" s="4">
        <v>11.15</v>
      </c>
      <c r="G125" s="4">
        <v>62.7</v>
      </c>
    </row>
    <row r="126" spans="1:7" ht="15.75" x14ac:dyDescent="0.25">
      <c r="A126" s="5" t="str">
        <f>"988"</f>
        <v>988</v>
      </c>
      <c r="B126" s="4">
        <v>24.6</v>
      </c>
      <c r="C126" s="4">
        <v>70.900000000000006</v>
      </c>
      <c r="D126" s="4">
        <v>5.3</v>
      </c>
      <c r="E126" s="4">
        <v>21.4</v>
      </c>
      <c r="F126" s="4">
        <v>12.75</v>
      </c>
      <c r="G126" s="4">
        <v>67.599999999999994</v>
      </c>
    </row>
    <row r="127" spans="1:7" ht="15.75" x14ac:dyDescent="0.25">
      <c r="A127" s="5" t="str">
        <f>"997"</f>
        <v>997</v>
      </c>
      <c r="B127" s="4">
        <v>25.4</v>
      </c>
      <c r="C127" s="4">
        <v>74.099999999999994</v>
      </c>
      <c r="D127" s="4">
        <v>5.2</v>
      </c>
      <c r="E127" s="4">
        <v>20.6</v>
      </c>
      <c r="F127" s="4">
        <v>17.95</v>
      </c>
      <c r="G127" s="4">
        <v>66</v>
      </c>
    </row>
    <row r="128" spans="1:7" ht="15.75" x14ac:dyDescent="0.25">
      <c r="A128" s="5" t="str">
        <f>"1000"</f>
        <v>1000</v>
      </c>
      <c r="B128" s="4">
        <v>25.6</v>
      </c>
      <c r="C128" s="4">
        <v>63.1</v>
      </c>
      <c r="D128" s="4">
        <v>4.9000000000000004</v>
      </c>
      <c r="E128" s="4">
        <v>19.2</v>
      </c>
      <c r="F128" s="4">
        <v>16.149999999999999</v>
      </c>
      <c r="G128" s="4">
        <v>58.2</v>
      </c>
    </row>
    <row r="129" spans="1:7" ht="15.75" x14ac:dyDescent="0.25">
      <c r="A129" s="5" t="str">
        <f>"1007"</f>
        <v>1007</v>
      </c>
      <c r="B129" s="4">
        <v>22.6</v>
      </c>
      <c r="C129" s="4">
        <v>74.5</v>
      </c>
      <c r="D129" s="4">
        <v>4.2</v>
      </c>
      <c r="E129" s="4">
        <v>18.7</v>
      </c>
      <c r="F129" s="4">
        <v>4.2</v>
      </c>
      <c r="G129" s="4">
        <v>66</v>
      </c>
    </row>
    <row r="130" spans="1:7" ht="15.75" x14ac:dyDescent="0.25">
      <c r="A130" s="5" t="str">
        <f>"1011"</f>
        <v>1011</v>
      </c>
      <c r="B130" s="4">
        <v>22.9</v>
      </c>
      <c r="C130" s="4">
        <v>71.400000000000006</v>
      </c>
      <c r="D130" s="4">
        <v>4.3</v>
      </c>
      <c r="E130" s="4">
        <v>18.8</v>
      </c>
      <c r="F130" s="4">
        <v>3.7</v>
      </c>
      <c r="G130" s="4">
        <v>55.1</v>
      </c>
    </row>
    <row r="131" spans="1:7" ht="15.75" x14ac:dyDescent="0.25">
      <c r="A131" s="5" t="str">
        <f>"1015"</f>
        <v>1015</v>
      </c>
      <c r="B131" s="4">
        <v>22.9</v>
      </c>
      <c r="C131" s="4">
        <v>70.099999999999994</v>
      </c>
      <c r="D131" s="4">
        <v>4</v>
      </c>
      <c r="E131" s="4">
        <v>17.3</v>
      </c>
      <c r="F131" s="4">
        <v>3.85</v>
      </c>
      <c r="G131" s="4">
        <v>82.2</v>
      </c>
    </row>
    <row r="132" spans="1:7" ht="15.75" x14ac:dyDescent="0.25">
      <c r="A132" s="5" t="str">
        <f>"1022"</f>
        <v>1022</v>
      </c>
      <c r="B132" s="4">
        <v>22.7</v>
      </c>
      <c r="C132" s="4">
        <v>76.099999999999994</v>
      </c>
      <c r="D132" s="4">
        <v>3.8</v>
      </c>
      <c r="E132" s="4">
        <v>16.899999999999999</v>
      </c>
      <c r="F132" s="4">
        <v>3.1</v>
      </c>
      <c r="G132" s="4">
        <v>59.2</v>
      </c>
    </row>
    <row r="133" spans="1:7" ht="15.75" x14ac:dyDescent="0.25">
      <c r="A133" s="5" t="str">
        <f>"1030"</f>
        <v>1030</v>
      </c>
      <c r="B133" s="4">
        <v>23.3</v>
      </c>
      <c r="C133" s="4">
        <v>76</v>
      </c>
      <c r="D133" s="4">
        <v>3.6</v>
      </c>
      <c r="E133" s="4">
        <v>15.6</v>
      </c>
      <c r="F133" s="4">
        <v>2.25</v>
      </c>
      <c r="G133" s="4">
        <v>69.8</v>
      </c>
    </row>
    <row r="134" spans="1:7" ht="15.75" x14ac:dyDescent="0.25">
      <c r="A134" s="5" t="str">
        <f>"1031"</f>
        <v>1031</v>
      </c>
      <c r="B134" s="4">
        <v>24.5</v>
      </c>
      <c r="C134" s="4">
        <v>70.3</v>
      </c>
      <c r="D134" s="4">
        <v>4.5999999999999996</v>
      </c>
      <c r="E134" s="4">
        <v>18.7</v>
      </c>
      <c r="F134" s="4">
        <v>10.7</v>
      </c>
      <c r="G134" s="4">
        <v>54</v>
      </c>
    </row>
    <row r="135" spans="1:7" ht="15.75" x14ac:dyDescent="0.25">
      <c r="A135" s="5" t="str">
        <f>"1037"</f>
        <v>1037</v>
      </c>
      <c r="B135" s="4">
        <v>23.4</v>
      </c>
      <c r="C135" s="4">
        <v>67.900000000000006</v>
      </c>
      <c r="D135" s="4">
        <v>4.4000000000000004</v>
      </c>
      <c r="E135" s="4">
        <v>18.8</v>
      </c>
      <c r="F135" s="4">
        <v>7.55</v>
      </c>
      <c r="G135" s="4">
        <v>53.2</v>
      </c>
    </row>
    <row r="136" spans="1:7" ht="15.75" x14ac:dyDescent="0.25">
      <c r="A136" s="5" t="str">
        <f>"1046"</f>
        <v>1046</v>
      </c>
      <c r="B136" s="4">
        <v>23.3</v>
      </c>
      <c r="C136" s="4">
        <v>76.599999999999994</v>
      </c>
      <c r="D136" s="4">
        <v>4.2</v>
      </c>
      <c r="E136" s="4">
        <v>18.2</v>
      </c>
      <c r="F136" s="4">
        <v>5.85</v>
      </c>
      <c r="G136" s="4">
        <v>65.3</v>
      </c>
    </row>
    <row r="137" spans="1:7" ht="15.75" x14ac:dyDescent="0.25">
      <c r="A137" s="5" t="str">
        <f>"1049"</f>
        <v>1049</v>
      </c>
      <c r="B137" s="4">
        <v>25.1</v>
      </c>
      <c r="C137" s="4">
        <v>72</v>
      </c>
      <c r="D137" s="4">
        <v>5.4</v>
      </c>
      <c r="E137" s="4">
        <v>21.5</v>
      </c>
      <c r="F137" s="4">
        <v>12.8</v>
      </c>
      <c r="G137" s="4">
        <v>73</v>
      </c>
    </row>
    <row r="138" spans="1:7" ht="15.75" x14ac:dyDescent="0.25">
      <c r="A138" s="5" t="str">
        <f>"1051"</f>
        <v>1051</v>
      </c>
      <c r="B138" s="4">
        <v>23.5</v>
      </c>
      <c r="C138" s="4">
        <v>67.7</v>
      </c>
      <c r="D138" s="4">
        <v>3.8</v>
      </c>
      <c r="E138" s="4">
        <v>16.100000000000001</v>
      </c>
      <c r="F138" s="4">
        <v>5.0999999999999996</v>
      </c>
      <c r="G138" s="4">
        <v>66.2</v>
      </c>
    </row>
    <row r="139" spans="1:7" ht="15.75" x14ac:dyDescent="0.25">
      <c r="A139" s="5" t="str">
        <f>"1052"</f>
        <v>1052</v>
      </c>
      <c r="B139" s="4">
        <v>26.1</v>
      </c>
      <c r="C139" s="4">
        <v>70.400000000000006</v>
      </c>
      <c r="D139" s="4">
        <v>5.4</v>
      </c>
      <c r="E139" s="4">
        <v>20.5</v>
      </c>
      <c r="F139" s="4">
        <v>22.55</v>
      </c>
      <c r="G139" s="4">
        <v>64.900000000000006</v>
      </c>
    </row>
    <row r="140" spans="1:7" ht="15.75" x14ac:dyDescent="0.25">
      <c r="A140" s="5" t="str">
        <f>"1058"</f>
        <v>1058</v>
      </c>
      <c r="B140" s="4">
        <v>26.9</v>
      </c>
      <c r="C140" s="4">
        <v>73.3</v>
      </c>
      <c r="D140" s="4">
        <v>5.4</v>
      </c>
      <c r="E140" s="4">
        <v>20</v>
      </c>
      <c r="F140" s="4">
        <v>27.4</v>
      </c>
      <c r="G140" s="4">
        <v>57.7</v>
      </c>
    </row>
    <row r="141" spans="1:7" ht="15.75" x14ac:dyDescent="0.25">
      <c r="A141" s="5" t="str">
        <f>"1059"</f>
        <v>1059</v>
      </c>
      <c r="B141" s="4">
        <v>22.5</v>
      </c>
      <c r="C141" s="4">
        <v>69.7</v>
      </c>
      <c r="D141" s="4">
        <v>4.0999999999999996</v>
      </c>
      <c r="E141" s="4">
        <v>18.2</v>
      </c>
      <c r="F141" s="4">
        <v>2</v>
      </c>
      <c r="G141" s="4">
        <v>68</v>
      </c>
    </row>
    <row r="142" spans="1:7" ht="15.75" x14ac:dyDescent="0.25">
      <c r="A142" s="5" t="str">
        <f>"1061"</f>
        <v>1061</v>
      </c>
      <c r="B142" s="4">
        <v>23.1</v>
      </c>
      <c r="C142" s="4">
        <v>77.8</v>
      </c>
      <c r="D142" s="4">
        <v>5</v>
      </c>
      <c r="E142" s="4">
        <v>21.6</v>
      </c>
      <c r="F142" s="4">
        <v>7</v>
      </c>
      <c r="G142" s="4">
        <v>61.7</v>
      </c>
    </row>
    <row r="143" spans="1:7" ht="15.75" x14ac:dyDescent="0.25">
      <c r="A143" s="5" t="str">
        <f>"1063"</f>
        <v>1063</v>
      </c>
      <c r="B143" s="4">
        <v>26.6</v>
      </c>
      <c r="C143" s="4">
        <v>83.5</v>
      </c>
      <c r="D143" s="4">
        <v>4.9000000000000004</v>
      </c>
      <c r="E143" s="4">
        <v>18.2</v>
      </c>
      <c r="F143" s="4">
        <v>23.65</v>
      </c>
      <c r="G143" s="4">
        <v>66.8</v>
      </c>
    </row>
    <row r="144" spans="1:7" ht="15.75" x14ac:dyDescent="0.25">
      <c r="A144" s="5" t="str">
        <f>"1067"</f>
        <v>1067</v>
      </c>
      <c r="B144" s="4">
        <v>23.2</v>
      </c>
      <c r="C144" s="4">
        <v>81.099999999999994</v>
      </c>
      <c r="D144" s="4">
        <v>5</v>
      </c>
      <c r="E144" s="4">
        <v>21.5</v>
      </c>
      <c r="F144" s="4">
        <v>6.85</v>
      </c>
      <c r="G144" s="4">
        <v>69.099999999999994</v>
      </c>
    </row>
    <row r="145" spans="1:7" ht="15.75" x14ac:dyDescent="0.25">
      <c r="A145" s="5" t="str">
        <f>"1088"</f>
        <v>1088</v>
      </c>
      <c r="B145" s="4">
        <v>25.1</v>
      </c>
      <c r="C145" s="4">
        <v>78.400000000000006</v>
      </c>
      <c r="D145" s="4">
        <v>4.4000000000000004</v>
      </c>
      <c r="E145" s="4">
        <v>17.600000000000001</v>
      </c>
      <c r="F145" s="4">
        <v>13.2</v>
      </c>
      <c r="G145" s="4">
        <v>44.8</v>
      </c>
    </row>
    <row r="146" spans="1:7" ht="15.75" x14ac:dyDescent="0.25">
      <c r="A146" s="5" t="str">
        <f>"1089"</f>
        <v>1089</v>
      </c>
      <c r="B146" s="4">
        <v>25.7</v>
      </c>
      <c r="C146" s="4">
        <v>74</v>
      </c>
      <c r="D146" s="4">
        <v>4.4000000000000004</v>
      </c>
      <c r="E146" s="4">
        <v>17.100000000000001</v>
      </c>
      <c r="F146" s="4">
        <v>15.95</v>
      </c>
      <c r="G146" s="4">
        <v>47.5</v>
      </c>
    </row>
    <row r="147" spans="1:7" ht="15.75" x14ac:dyDescent="0.25">
      <c r="A147" s="5" t="str">
        <f>"1096"</f>
        <v>1096</v>
      </c>
      <c r="B147" s="4">
        <v>24.5</v>
      </c>
      <c r="C147" s="4">
        <v>67.8</v>
      </c>
      <c r="D147" s="4">
        <v>5.5</v>
      </c>
      <c r="E147" s="4">
        <v>22.3</v>
      </c>
      <c r="F147" s="4">
        <v>14.15</v>
      </c>
      <c r="G147" s="4">
        <v>67.5</v>
      </c>
    </row>
    <row r="148" spans="1:7" ht="15.75" x14ac:dyDescent="0.25">
      <c r="A148" s="5" t="str">
        <f>"1099"</f>
        <v>1099</v>
      </c>
      <c r="B148" s="4">
        <v>23.6</v>
      </c>
      <c r="C148" s="4">
        <v>73.900000000000006</v>
      </c>
      <c r="D148" s="4">
        <v>4.0999999999999996</v>
      </c>
      <c r="E148" s="4">
        <v>17.3</v>
      </c>
      <c r="F148" s="4">
        <v>6.25</v>
      </c>
      <c r="G148" s="4">
        <v>61.1</v>
      </c>
    </row>
    <row r="149" spans="1:7" ht="15.75" x14ac:dyDescent="0.25">
      <c r="A149" s="5" t="str">
        <f>"1104"</f>
        <v>1104</v>
      </c>
      <c r="B149" s="4">
        <v>27.2</v>
      </c>
      <c r="C149" s="4">
        <v>79.099999999999994</v>
      </c>
      <c r="D149" s="4">
        <v>4.5</v>
      </c>
      <c r="E149" s="4">
        <v>16.5</v>
      </c>
      <c r="F149" s="4">
        <v>24.2</v>
      </c>
      <c r="G149" s="4">
        <v>59.5</v>
      </c>
    </row>
    <row r="150" spans="1:7" ht="15.75" x14ac:dyDescent="0.25">
      <c r="A150" s="5" t="str">
        <f>"1107"</f>
        <v>1107</v>
      </c>
      <c r="B150" s="4">
        <v>25.2</v>
      </c>
      <c r="C150" s="4">
        <v>71.400000000000006</v>
      </c>
      <c r="D150" s="4">
        <v>4.8</v>
      </c>
      <c r="E150" s="4">
        <v>18.899999999999999</v>
      </c>
      <c r="F150" s="4">
        <v>15.05</v>
      </c>
      <c r="G150" s="4">
        <v>59.7</v>
      </c>
    </row>
    <row r="151" spans="1:7" ht="15.75" x14ac:dyDescent="0.25">
      <c r="A151" s="5" t="str">
        <f>"1145"</f>
        <v>1145</v>
      </c>
      <c r="B151" s="4">
        <v>24.4</v>
      </c>
      <c r="C151" s="4">
        <v>61.8</v>
      </c>
      <c r="D151" s="4">
        <v>3.8</v>
      </c>
      <c r="E151" s="4">
        <v>15.8</v>
      </c>
      <c r="F151" s="4">
        <v>6.7</v>
      </c>
      <c r="G151" s="4">
        <v>62.9</v>
      </c>
    </row>
    <row r="152" spans="1:7" ht="15.75" x14ac:dyDescent="0.25">
      <c r="A152" s="5" t="str">
        <f>"1154"</f>
        <v>1154</v>
      </c>
      <c r="B152" s="4">
        <v>21.7</v>
      </c>
      <c r="C152" s="4">
        <v>83.4</v>
      </c>
      <c r="D152" s="4">
        <v>4.2</v>
      </c>
      <c r="E152" s="4">
        <v>19.3</v>
      </c>
      <c r="F152" s="4">
        <v>2.35</v>
      </c>
      <c r="G152" s="4">
        <v>55.2</v>
      </c>
    </row>
    <row r="153" spans="1:7" ht="15.75" x14ac:dyDescent="0.25">
      <c r="A153" s="5" t="str">
        <f>"1155"</f>
        <v>1155</v>
      </c>
      <c r="B153" s="4">
        <v>23.4</v>
      </c>
      <c r="C153" s="4">
        <v>73</v>
      </c>
      <c r="D153" s="4">
        <v>4.9000000000000004</v>
      </c>
      <c r="E153" s="4">
        <v>20.8</v>
      </c>
      <c r="F153" s="4">
        <v>8.5500000000000007</v>
      </c>
      <c r="G153" s="4">
        <v>63.8</v>
      </c>
    </row>
    <row r="154" spans="1:7" ht="15.75" x14ac:dyDescent="0.25">
      <c r="A154" s="5" t="str">
        <f>"1158"</f>
        <v>1158</v>
      </c>
      <c r="B154" s="4">
        <v>24.7</v>
      </c>
      <c r="C154" s="4">
        <v>65.099999999999994</v>
      </c>
      <c r="D154" s="4">
        <v>4.4000000000000004</v>
      </c>
      <c r="E154" s="4">
        <v>17.899999999999999</v>
      </c>
      <c r="F154" s="4">
        <v>11.5</v>
      </c>
      <c r="G154" s="4">
        <v>63.2</v>
      </c>
    </row>
    <row r="155" spans="1:7" ht="15.75" x14ac:dyDescent="0.25">
      <c r="A155" s="5" t="str">
        <f>"1159"</f>
        <v>1159</v>
      </c>
      <c r="B155" s="4">
        <v>23.3</v>
      </c>
      <c r="C155" s="4">
        <v>64.900000000000006</v>
      </c>
      <c r="D155" s="4">
        <v>5.2</v>
      </c>
      <c r="E155" s="4">
        <v>22.3</v>
      </c>
      <c r="F155" s="4">
        <v>8.6</v>
      </c>
      <c r="G155" s="4">
        <v>71</v>
      </c>
    </row>
    <row r="156" spans="1:7" ht="15.75" x14ac:dyDescent="0.25">
      <c r="A156" s="5" t="str">
        <f>"1161"</f>
        <v>1161</v>
      </c>
      <c r="B156" s="4">
        <v>21.8</v>
      </c>
      <c r="C156" s="4">
        <v>70.3</v>
      </c>
      <c r="D156" s="4">
        <v>4.5999999999999996</v>
      </c>
      <c r="E156" s="4">
        <v>21.1</v>
      </c>
      <c r="F156" s="4">
        <v>3.05</v>
      </c>
      <c r="G156" s="4">
        <v>51.7</v>
      </c>
    </row>
    <row r="157" spans="1:7" ht="15.75" x14ac:dyDescent="0.25">
      <c r="A157" s="5" t="str">
        <f>"1162"</f>
        <v>1162</v>
      </c>
      <c r="B157" s="4">
        <v>27.6</v>
      </c>
      <c r="C157" s="4">
        <v>74.5</v>
      </c>
      <c r="D157" s="4">
        <v>5.0999999999999996</v>
      </c>
      <c r="E157" s="4">
        <v>18.5</v>
      </c>
      <c r="F157" s="4">
        <v>26.9</v>
      </c>
      <c r="G157" s="4">
        <v>79.099999999999994</v>
      </c>
    </row>
    <row r="158" spans="1:7" ht="15.75" x14ac:dyDescent="0.25">
      <c r="A158" s="5" t="str">
        <f>"1163"</f>
        <v>1163</v>
      </c>
      <c r="B158" s="4">
        <v>25.6</v>
      </c>
      <c r="C158" s="4">
        <v>67.599999999999994</v>
      </c>
      <c r="D158" s="4">
        <v>4.5999999999999996</v>
      </c>
      <c r="E158" s="4">
        <v>18</v>
      </c>
      <c r="F158" s="4">
        <v>15.05</v>
      </c>
      <c r="G158" s="4">
        <v>79</v>
      </c>
    </row>
    <row r="159" spans="1:7" ht="15.75" x14ac:dyDescent="0.25">
      <c r="A159" s="5" t="str">
        <f>"1172"</f>
        <v>1172</v>
      </c>
      <c r="B159" s="4">
        <v>26.8</v>
      </c>
      <c r="C159" s="4">
        <v>72.400000000000006</v>
      </c>
      <c r="D159" s="4">
        <v>4</v>
      </c>
      <c r="E159" s="4">
        <v>14.9</v>
      </c>
      <c r="F159" s="4">
        <v>19.8</v>
      </c>
      <c r="G159" s="4">
        <v>72.5</v>
      </c>
    </row>
    <row r="160" spans="1:7" ht="15.75" x14ac:dyDescent="0.25">
      <c r="A160" s="5" t="str">
        <f>"1174"</f>
        <v>1174</v>
      </c>
      <c r="B160" s="4">
        <v>26.4</v>
      </c>
      <c r="C160" s="4">
        <v>76.2</v>
      </c>
      <c r="D160" s="4">
        <v>5.5</v>
      </c>
      <c r="E160" s="4">
        <v>20.8</v>
      </c>
      <c r="F160" s="4">
        <v>26.7</v>
      </c>
      <c r="G160" s="4">
        <v>52.7</v>
      </c>
    </row>
    <row r="161" spans="1:7" ht="15.75" x14ac:dyDescent="0.25">
      <c r="A161" s="5" t="str">
        <f>"1180"</f>
        <v>1180</v>
      </c>
      <c r="B161" s="4">
        <v>26.7</v>
      </c>
      <c r="C161" s="4">
        <v>73.5</v>
      </c>
      <c r="D161" s="4">
        <v>5.8</v>
      </c>
      <c r="E161" s="4">
        <v>21.6</v>
      </c>
      <c r="F161" s="4">
        <v>26.45</v>
      </c>
      <c r="G161" s="4">
        <v>64.7</v>
      </c>
    </row>
    <row r="162" spans="1:7" ht="15.75" x14ac:dyDescent="0.25">
      <c r="A162" s="5" t="str">
        <f>"1182"</f>
        <v>1182</v>
      </c>
      <c r="B162" s="4">
        <v>27.4</v>
      </c>
      <c r="C162" s="4">
        <v>73.7</v>
      </c>
      <c r="D162" s="4">
        <v>4.3</v>
      </c>
      <c r="E162" s="4">
        <v>15.7</v>
      </c>
      <c r="F162" s="4">
        <v>25.75</v>
      </c>
      <c r="G162" s="4">
        <v>62.7</v>
      </c>
    </row>
    <row r="163" spans="1:7" ht="15.75" x14ac:dyDescent="0.25">
      <c r="A163" s="5" t="str">
        <f>"1183"</f>
        <v>1183</v>
      </c>
      <c r="B163" s="4">
        <v>25.2</v>
      </c>
      <c r="C163" s="4">
        <v>74.3</v>
      </c>
      <c r="D163" s="4">
        <v>4.8</v>
      </c>
      <c r="E163" s="4">
        <v>19.2</v>
      </c>
      <c r="F163" s="4">
        <v>14.6</v>
      </c>
      <c r="G163" s="4">
        <v>67.400000000000006</v>
      </c>
    </row>
    <row r="164" spans="1:7" ht="15.75" x14ac:dyDescent="0.25">
      <c r="A164" s="5" t="str">
        <f>"1184"</f>
        <v>1184</v>
      </c>
      <c r="B164" s="4">
        <v>30.2</v>
      </c>
      <c r="C164" s="4">
        <v>74.3</v>
      </c>
      <c r="D164" s="4">
        <v>6</v>
      </c>
      <c r="E164" s="4">
        <v>19.899999999999999</v>
      </c>
      <c r="F164" s="4">
        <v>50.15</v>
      </c>
      <c r="G164" s="4">
        <v>80</v>
      </c>
    </row>
    <row r="165" spans="1:7" ht="15.75" x14ac:dyDescent="0.25">
      <c r="A165" s="5" t="str">
        <f>"1185"</f>
        <v>1185</v>
      </c>
      <c r="B165" s="4">
        <v>26.2</v>
      </c>
      <c r="C165" s="4">
        <v>72</v>
      </c>
      <c r="D165" s="4">
        <v>4.7</v>
      </c>
      <c r="E165" s="4">
        <v>17.899999999999999</v>
      </c>
      <c r="F165" s="4">
        <v>17</v>
      </c>
      <c r="G165" s="4">
        <v>58.7</v>
      </c>
    </row>
    <row r="166" spans="1:7" ht="15.75" x14ac:dyDescent="0.25">
      <c r="A166" s="5" t="str">
        <f>"1186"</f>
        <v>1186</v>
      </c>
      <c r="B166" s="4">
        <v>26.1</v>
      </c>
      <c r="C166" s="4">
        <v>79.400000000000006</v>
      </c>
      <c r="D166" s="4">
        <v>4.2</v>
      </c>
      <c r="E166" s="4">
        <v>16.2</v>
      </c>
      <c r="F166" s="4">
        <v>18.05</v>
      </c>
      <c r="G166" s="4">
        <v>60.3</v>
      </c>
    </row>
    <row r="167" spans="1:7" ht="15.75" x14ac:dyDescent="0.25">
      <c r="A167" s="5" t="str">
        <f>"1190"</f>
        <v>1190</v>
      </c>
      <c r="B167" s="4">
        <v>25.9</v>
      </c>
      <c r="C167" s="4">
        <v>81.3</v>
      </c>
      <c r="D167" s="4">
        <v>5.8</v>
      </c>
      <c r="E167" s="4">
        <v>22.4</v>
      </c>
      <c r="F167" s="4">
        <v>18.75</v>
      </c>
      <c r="G167" s="4">
        <v>55.6</v>
      </c>
    </row>
    <row r="168" spans="1:7" ht="15.75" x14ac:dyDescent="0.25">
      <c r="A168" s="5" t="str">
        <f>"1193"</f>
        <v>1193</v>
      </c>
      <c r="B168" s="4">
        <v>27.1</v>
      </c>
      <c r="C168" s="4">
        <v>70.099999999999994</v>
      </c>
      <c r="D168" s="4">
        <v>5.2</v>
      </c>
      <c r="E168" s="4">
        <v>19.100000000000001</v>
      </c>
      <c r="F168" s="4">
        <v>28.65</v>
      </c>
      <c r="G168" s="4">
        <v>72.2</v>
      </c>
    </row>
    <row r="169" spans="1:7" ht="15.75" x14ac:dyDescent="0.25">
      <c r="A169" s="5" t="str">
        <f>"1195"</f>
        <v>1195</v>
      </c>
      <c r="B169" s="4">
        <v>26.1</v>
      </c>
      <c r="C169" s="4">
        <v>72.099999999999994</v>
      </c>
      <c r="D169" s="4">
        <v>4.0999999999999996</v>
      </c>
      <c r="E169" s="4">
        <v>15.7</v>
      </c>
      <c r="F169" s="4">
        <v>14</v>
      </c>
      <c r="G169" s="4">
        <v>47.4</v>
      </c>
    </row>
    <row r="170" spans="1:7" ht="15.75" x14ac:dyDescent="0.25">
      <c r="A170" s="5" t="str">
        <f>"1207"</f>
        <v>1207</v>
      </c>
      <c r="B170" s="4">
        <v>25.1</v>
      </c>
      <c r="C170" s="4">
        <v>73.7</v>
      </c>
      <c r="D170" s="4">
        <v>4.9000000000000004</v>
      </c>
      <c r="E170" s="4">
        <v>19.600000000000001</v>
      </c>
      <c r="F170" s="4">
        <v>15.25</v>
      </c>
      <c r="G170" s="4">
        <v>68.8</v>
      </c>
    </row>
    <row r="171" spans="1:7" ht="15.75" x14ac:dyDescent="0.25">
      <c r="A171" s="5" t="str">
        <f>"1210"</f>
        <v>1210</v>
      </c>
      <c r="B171" s="4">
        <v>26.1</v>
      </c>
      <c r="C171" s="4">
        <v>77.8</v>
      </c>
      <c r="D171" s="4">
        <v>5</v>
      </c>
      <c r="E171" s="4">
        <v>19</v>
      </c>
      <c r="F171" s="4">
        <v>20.75</v>
      </c>
      <c r="G171" s="4">
        <v>69.599999999999994</v>
      </c>
    </row>
    <row r="172" spans="1:7" ht="15.75" x14ac:dyDescent="0.25">
      <c r="A172" s="5" t="str">
        <f>"1215"</f>
        <v>1215</v>
      </c>
      <c r="B172" s="4">
        <v>27.2</v>
      </c>
      <c r="C172" s="4">
        <v>68.900000000000006</v>
      </c>
      <c r="D172" s="4">
        <v>4.4000000000000004</v>
      </c>
      <c r="E172" s="4">
        <v>16.3</v>
      </c>
      <c r="F172" s="4">
        <v>25.55</v>
      </c>
      <c r="G172" s="4">
        <v>69.8</v>
      </c>
    </row>
    <row r="173" spans="1:7" ht="15.75" x14ac:dyDescent="0.25">
      <c r="A173" s="5" t="str">
        <f>"1216"</f>
        <v>1216</v>
      </c>
      <c r="B173" s="4">
        <v>27.1</v>
      </c>
      <c r="C173" s="4">
        <v>72.3</v>
      </c>
      <c r="D173" s="4">
        <v>5.8</v>
      </c>
      <c r="E173" s="4">
        <v>21.6</v>
      </c>
      <c r="F173" s="4">
        <v>24.65</v>
      </c>
      <c r="G173" s="4">
        <v>47.8</v>
      </c>
    </row>
    <row r="174" spans="1:7" ht="15.75" x14ac:dyDescent="0.25">
      <c r="A174" s="5" t="str">
        <f>"1217"</f>
        <v>1217</v>
      </c>
      <c r="B174" s="4">
        <v>27.9</v>
      </c>
      <c r="C174" s="4">
        <v>70.5</v>
      </c>
      <c r="D174" s="4">
        <v>4.9000000000000004</v>
      </c>
      <c r="E174" s="4">
        <v>17.399999999999999</v>
      </c>
      <c r="F174" s="4">
        <v>32.25</v>
      </c>
      <c r="G174" s="4">
        <v>67.099999999999994</v>
      </c>
    </row>
    <row r="175" spans="1:7" ht="15.75" x14ac:dyDescent="0.25">
      <c r="A175" s="5" t="str">
        <f>"1221"</f>
        <v>1221</v>
      </c>
      <c r="B175" s="4">
        <v>24</v>
      </c>
      <c r="C175" s="4">
        <v>70.2</v>
      </c>
      <c r="D175" s="4">
        <v>4.5</v>
      </c>
      <c r="E175" s="4">
        <v>18.899999999999999</v>
      </c>
      <c r="F175" s="4">
        <v>9.35</v>
      </c>
      <c r="G175" s="4">
        <v>66.400000000000006</v>
      </c>
    </row>
    <row r="176" spans="1:7" ht="15.75" x14ac:dyDescent="0.25">
      <c r="A176" s="5" t="str">
        <f>"1222"</f>
        <v>1222</v>
      </c>
      <c r="B176" s="4">
        <v>24.3</v>
      </c>
      <c r="C176" s="4">
        <v>76.2</v>
      </c>
      <c r="D176" s="4">
        <v>4.9000000000000004</v>
      </c>
      <c r="E176" s="4">
        <v>20.100000000000001</v>
      </c>
      <c r="F176" s="4">
        <v>9.0500000000000007</v>
      </c>
      <c r="G176" s="4">
        <v>57.1</v>
      </c>
    </row>
    <row r="177" spans="1:7" ht="15.75" x14ac:dyDescent="0.25">
      <c r="A177" s="5" t="str">
        <f>"1227"</f>
        <v>1227</v>
      </c>
      <c r="B177" s="4">
        <v>25.7</v>
      </c>
      <c r="C177" s="4">
        <v>82.9</v>
      </c>
      <c r="D177" s="4">
        <v>5.0999999999999996</v>
      </c>
      <c r="E177" s="4">
        <v>19.899999999999999</v>
      </c>
      <c r="F177" s="4">
        <v>18.95</v>
      </c>
      <c r="G177" s="4">
        <v>46.4</v>
      </c>
    </row>
    <row r="178" spans="1:7" ht="15.75" x14ac:dyDescent="0.25">
      <c r="A178" s="5" t="str">
        <f>"1229"</f>
        <v>1229</v>
      </c>
      <c r="B178" s="4">
        <v>27.3</v>
      </c>
      <c r="C178" s="4">
        <v>68.8</v>
      </c>
      <c r="D178" s="4">
        <v>5.2</v>
      </c>
      <c r="E178" s="4">
        <v>19.2</v>
      </c>
      <c r="F178" s="4">
        <v>26.65</v>
      </c>
      <c r="G178" s="4">
        <v>80.3</v>
      </c>
    </row>
    <row r="179" spans="1:7" ht="15.75" x14ac:dyDescent="0.25">
      <c r="A179" s="5" t="str">
        <f>"1230"</f>
        <v>1230</v>
      </c>
      <c r="B179" s="4">
        <v>26.6</v>
      </c>
      <c r="C179" s="4">
        <v>64.599999999999994</v>
      </c>
      <c r="D179" s="4">
        <v>4.9000000000000004</v>
      </c>
      <c r="E179" s="4">
        <v>18.399999999999999</v>
      </c>
      <c r="F179" s="4">
        <v>20.2</v>
      </c>
      <c r="G179" s="4">
        <v>68.099999999999994</v>
      </c>
    </row>
    <row r="180" spans="1:7" ht="15.75" x14ac:dyDescent="0.25">
      <c r="A180" s="5" t="str">
        <f>"1232"</f>
        <v>1232</v>
      </c>
      <c r="B180" s="4">
        <v>25.9</v>
      </c>
      <c r="C180" s="4">
        <v>67.2</v>
      </c>
      <c r="D180" s="4">
        <v>4.7</v>
      </c>
      <c r="E180" s="4">
        <v>18.2</v>
      </c>
      <c r="F180" s="4">
        <v>17.7</v>
      </c>
      <c r="G180" s="4">
        <v>79.599999999999994</v>
      </c>
    </row>
    <row r="181" spans="1:7" ht="15.75" x14ac:dyDescent="0.25">
      <c r="A181" s="5" t="str">
        <f>"1233"</f>
        <v>1233</v>
      </c>
      <c r="B181" s="4">
        <v>26.4</v>
      </c>
      <c r="C181" s="4">
        <v>74.599999999999994</v>
      </c>
      <c r="D181" s="4">
        <v>4.4000000000000004</v>
      </c>
      <c r="E181" s="4">
        <v>16.7</v>
      </c>
      <c r="F181" s="4">
        <v>19.3</v>
      </c>
      <c r="G181" s="4">
        <v>58.7</v>
      </c>
    </row>
    <row r="182" spans="1:7" ht="15.75" x14ac:dyDescent="0.25">
      <c r="A182" s="5" t="str">
        <f>"1243"</f>
        <v>1243</v>
      </c>
      <c r="B182" s="4">
        <v>26</v>
      </c>
      <c r="C182" s="4">
        <v>78.7</v>
      </c>
      <c r="D182" s="4">
        <v>4.8</v>
      </c>
      <c r="E182" s="4">
        <v>18.5</v>
      </c>
      <c r="F182" s="4">
        <v>19.3</v>
      </c>
      <c r="G182" s="4">
        <v>33.4</v>
      </c>
    </row>
    <row r="183" spans="1:7" ht="15.75" x14ac:dyDescent="0.25">
      <c r="A183" s="5" t="str">
        <f>"1250"</f>
        <v>1250</v>
      </c>
      <c r="B183" s="4">
        <v>25.9</v>
      </c>
      <c r="C183" s="4">
        <v>79.8</v>
      </c>
      <c r="D183" s="4">
        <v>4.4000000000000004</v>
      </c>
      <c r="E183" s="4">
        <v>17.100000000000001</v>
      </c>
      <c r="F183" s="4">
        <v>17.649999999999999</v>
      </c>
      <c r="G183" s="4">
        <v>63.8</v>
      </c>
    </row>
    <row r="184" spans="1:7" ht="15.75" x14ac:dyDescent="0.25">
      <c r="A184" s="5" t="str">
        <f>"1251"</f>
        <v>1251</v>
      </c>
      <c r="B184" s="4">
        <v>27.2</v>
      </c>
      <c r="C184" s="4">
        <v>76.7</v>
      </c>
      <c r="D184" s="4">
        <v>5.0999999999999996</v>
      </c>
      <c r="E184" s="4">
        <v>18.899999999999999</v>
      </c>
      <c r="F184" s="4">
        <v>27.9</v>
      </c>
      <c r="G184" s="4">
        <v>65.400000000000006</v>
      </c>
    </row>
    <row r="185" spans="1:7" ht="15.75" x14ac:dyDescent="0.25">
      <c r="A185" s="5" t="str">
        <f>"1255"</f>
        <v>1255</v>
      </c>
      <c r="B185" s="4">
        <v>24.8</v>
      </c>
      <c r="C185" s="4">
        <v>75.599999999999994</v>
      </c>
      <c r="D185" s="4">
        <v>4.3</v>
      </c>
      <c r="E185" s="4">
        <v>17.5</v>
      </c>
      <c r="F185" s="4">
        <v>10.050000000000001</v>
      </c>
      <c r="G185" s="4">
        <v>82.8</v>
      </c>
    </row>
    <row r="186" spans="1:7" ht="15.75" x14ac:dyDescent="0.25">
      <c r="A186" s="5" t="str">
        <f>"1257"</f>
        <v>1257</v>
      </c>
      <c r="B186" s="4">
        <v>26.3</v>
      </c>
      <c r="C186" s="4">
        <v>71.400000000000006</v>
      </c>
      <c r="D186" s="4">
        <v>4.5999999999999996</v>
      </c>
      <c r="E186" s="4">
        <v>17.3</v>
      </c>
      <c r="F186" s="4">
        <v>18.45</v>
      </c>
      <c r="G186" s="4">
        <v>75.400000000000006</v>
      </c>
    </row>
    <row r="187" spans="1:7" ht="15.75" x14ac:dyDescent="0.25">
      <c r="A187" s="5" t="str">
        <f>"1261"</f>
        <v>1261</v>
      </c>
      <c r="B187" s="4">
        <v>23.9</v>
      </c>
      <c r="C187" s="4">
        <v>73.099999999999994</v>
      </c>
      <c r="D187" s="4">
        <v>4.5999999999999996</v>
      </c>
      <c r="E187" s="4">
        <v>19.399999999999999</v>
      </c>
      <c r="F187" s="4">
        <v>8.8000000000000007</v>
      </c>
      <c r="G187" s="4">
        <v>45.5</v>
      </c>
    </row>
    <row r="188" spans="1:7" ht="15.75" x14ac:dyDescent="0.25">
      <c r="A188" s="5" t="str">
        <f>"1263"</f>
        <v>1263</v>
      </c>
      <c r="B188" s="4">
        <v>25.4</v>
      </c>
      <c r="C188" s="4">
        <v>66.599999999999994</v>
      </c>
      <c r="D188" s="4">
        <v>5.7</v>
      </c>
      <c r="E188" s="4">
        <v>22.3</v>
      </c>
      <c r="F188" s="4">
        <v>21.55</v>
      </c>
      <c r="G188" s="4">
        <v>60.7</v>
      </c>
    </row>
    <row r="189" spans="1:7" ht="15.75" x14ac:dyDescent="0.25">
      <c r="A189" s="5" t="str">
        <f>"1266"</f>
        <v>1266</v>
      </c>
      <c r="B189" s="4">
        <v>25</v>
      </c>
      <c r="C189" s="4">
        <v>62.8</v>
      </c>
      <c r="D189" s="4">
        <v>5.7</v>
      </c>
      <c r="E189" s="4">
        <v>22.7</v>
      </c>
      <c r="F189" s="4">
        <v>18.05</v>
      </c>
      <c r="G189" s="4">
        <v>77.099999999999994</v>
      </c>
    </row>
    <row r="190" spans="1:7" ht="15.75" x14ac:dyDescent="0.25">
      <c r="A190" s="5" t="str">
        <f>"1267"</f>
        <v>1267</v>
      </c>
      <c r="B190" s="4">
        <v>25.4</v>
      </c>
      <c r="C190" s="4">
        <v>76.400000000000006</v>
      </c>
      <c r="D190" s="4">
        <v>4.9000000000000004</v>
      </c>
      <c r="E190" s="4">
        <v>19.399999999999999</v>
      </c>
      <c r="F190" s="4">
        <v>15.75</v>
      </c>
      <c r="G190" s="4">
        <v>55.8</v>
      </c>
    </row>
    <row r="191" spans="1:7" ht="15.75" x14ac:dyDescent="0.25">
      <c r="A191" s="5" t="str">
        <f>"1273"</f>
        <v>1273</v>
      </c>
      <c r="B191" s="4">
        <v>27</v>
      </c>
      <c r="C191" s="4">
        <v>80.599999999999994</v>
      </c>
      <c r="D191" s="4">
        <v>7.6</v>
      </c>
      <c r="E191" s="4">
        <v>28.2</v>
      </c>
      <c r="F191" s="4">
        <v>27.65</v>
      </c>
      <c r="G191" s="4">
        <v>60.7</v>
      </c>
    </row>
    <row r="192" spans="1:7" ht="15.75" x14ac:dyDescent="0.25">
      <c r="A192" s="5" t="str">
        <f>"1277"</f>
        <v>1277</v>
      </c>
      <c r="B192" s="4">
        <v>26.8</v>
      </c>
      <c r="C192" s="4">
        <v>63.9</v>
      </c>
      <c r="D192" s="4">
        <v>3.8</v>
      </c>
      <c r="E192" s="4">
        <v>14.1</v>
      </c>
      <c r="F192" s="4">
        <v>17.75</v>
      </c>
      <c r="G192" s="4">
        <v>68</v>
      </c>
    </row>
    <row r="193" spans="1:7" ht="15.75" x14ac:dyDescent="0.25">
      <c r="A193" s="5" t="str">
        <f>"1289"</f>
        <v>1289</v>
      </c>
      <c r="B193" s="4">
        <v>25.7</v>
      </c>
      <c r="C193" s="4">
        <v>77</v>
      </c>
      <c r="D193" s="4">
        <v>5</v>
      </c>
      <c r="E193" s="4">
        <v>19.399999999999999</v>
      </c>
      <c r="F193" s="4">
        <v>17.7</v>
      </c>
      <c r="G193" s="4">
        <v>73.8</v>
      </c>
    </row>
    <row r="194" spans="1:7" ht="15.75" x14ac:dyDescent="0.25">
      <c r="A194" s="5" t="str">
        <f>"1290"</f>
        <v>1290</v>
      </c>
      <c r="B194" s="4">
        <v>27.8</v>
      </c>
      <c r="C194" s="4">
        <v>73</v>
      </c>
      <c r="D194" s="4">
        <v>4.9000000000000004</v>
      </c>
      <c r="E194" s="4">
        <v>17.5</v>
      </c>
      <c r="F194" s="4">
        <v>30.9</v>
      </c>
      <c r="G194" s="4">
        <v>67.7</v>
      </c>
    </row>
    <row r="195" spans="1:7" ht="15.75" x14ac:dyDescent="0.25">
      <c r="A195" s="5" t="str">
        <f>"1291"</f>
        <v>1291</v>
      </c>
      <c r="B195" s="4">
        <v>27.2</v>
      </c>
      <c r="C195" s="4">
        <v>69.8</v>
      </c>
      <c r="D195" s="4">
        <v>4.4000000000000004</v>
      </c>
      <c r="E195" s="4">
        <v>16.100000000000001</v>
      </c>
      <c r="F195" s="4">
        <v>25.35</v>
      </c>
      <c r="G195" s="4">
        <v>74.3</v>
      </c>
    </row>
    <row r="196" spans="1:7" ht="15.75" x14ac:dyDescent="0.25">
      <c r="A196" s="5" t="str">
        <f>"1292"</f>
        <v>1292</v>
      </c>
      <c r="B196" s="4">
        <v>26.2</v>
      </c>
      <c r="C196" s="4">
        <v>69.8</v>
      </c>
      <c r="D196" s="4">
        <v>5.2</v>
      </c>
      <c r="E196" s="4">
        <v>19.899999999999999</v>
      </c>
      <c r="F196" s="4">
        <v>21.75</v>
      </c>
      <c r="G196" s="4">
        <v>73.599999999999994</v>
      </c>
    </row>
    <row r="197" spans="1:7" ht="15.75" x14ac:dyDescent="0.25">
      <c r="A197" s="5" t="str">
        <f>"1293"</f>
        <v>1293</v>
      </c>
      <c r="B197" s="4">
        <v>24.3</v>
      </c>
      <c r="C197" s="4">
        <v>63.8</v>
      </c>
      <c r="D197" s="4">
        <v>6.2</v>
      </c>
      <c r="E197" s="4">
        <v>25.4</v>
      </c>
      <c r="F197" s="4">
        <v>17.649999999999999</v>
      </c>
      <c r="G197" s="4">
        <v>78.7</v>
      </c>
    </row>
    <row r="198" spans="1:7" ht="15.75" x14ac:dyDescent="0.25">
      <c r="A198" s="5" t="str">
        <f>"1303"</f>
        <v>1303</v>
      </c>
      <c r="B198" s="4">
        <v>25.5</v>
      </c>
      <c r="C198" s="4">
        <v>80.3</v>
      </c>
      <c r="D198" s="4">
        <v>4.3</v>
      </c>
      <c r="E198" s="4">
        <v>16.7</v>
      </c>
      <c r="F198" s="4">
        <v>13.75</v>
      </c>
      <c r="G198" s="4">
        <v>72.900000000000006</v>
      </c>
    </row>
    <row r="199" spans="1:7" ht="15.75" x14ac:dyDescent="0.25">
      <c r="A199" s="5" t="str">
        <f>"1304"</f>
        <v>1304</v>
      </c>
      <c r="B199" s="4">
        <v>25.4</v>
      </c>
      <c r="C199" s="4">
        <v>78.8</v>
      </c>
      <c r="D199" s="4">
        <v>4.5</v>
      </c>
      <c r="E199" s="4">
        <v>17.600000000000001</v>
      </c>
      <c r="F199" s="4">
        <v>12.75</v>
      </c>
      <c r="G199" s="4">
        <v>48.9</v>
      </c>
    </row>
    <row r="200" spans="1:7" ht="15.75" x14ac:dyDescent="0.25">
      <c r="A200" s="5" t="str">
        <f>"1317"</f>
        <v>1317</v>
      </c>
      <c r="B200" s="4">
        <v>26.8</v>
      </c>
      <c r="C200" s="4">
        <v>66.5</v>
      </c>
      <c r="D200" s="4">
        <v>5.8</v>
      </c>
      <c r="E200" s="4">
        <v>21.6</v>
      </c>
      <c r="F200" s="4">
        <v>27.45</v>
      </c>
      <c r="G200" s="4">
        <v>72.400000000000006</v>
      </c>
    </row>
    <row r="201" spans="1:7" ht="15.75" x14ac:dyDescent="0.25">
      <c r="A201" s="5" t="str">
        <f>"1326"</f>
        <v>1326</v>
      </c>
      <c r="B201" s="4">
        <v>23.5</v>
      </c>
      <c r="C201" s="4">
        <v>65</v>
      </c>
      <c r="D201" s="4">
        <v>5.9</v>
      </c>
      <c r="E201" s="4">
        <v>24.9</v>
      </c>
      <c r="F201" s="4">
        <v>13.6</v>
      </c>
      <c r="G201" s="4">
        <v>55.5</v>
      </c>
    </row>
    <row r="202" spans="1:7" ht="15.75" x14ac:dyDescent="0.25">
      <c r="A202" s="5" t="str">
        <f>"1327"</f>
        <v>1327</v>
      </c>
      <c r="B202" s="4">
        <v>27.2</v>
      </c>
      <c r="C202" s="4">
        <v>77.5</v>
      </c>
      <c r="D202" s="4">
        <v>5.8</v>
      </c>
      <c r="E202" s="4">
        <v>21.2</v>
      </c>
      <c r="F202" s="4">
        <v>30.3</v>
      </c>
      <c r="G202" s="4">
        <v>46.3</v>
      </c>
    </row>
    <row r="203" spans="1:7" ht="15.75" x14ac:dyDescent="0.25">
      <c r="A203" s="5" t="str">
        <f>"1330"</f>
        <v>1330</v>
      </c>
      <c r="B203" s="4">
        <v>29</v>
      </c>
      <c r="C203" s="4">
        <v>70.8</v>
      </c>
      <c r="D203" s="4">
        <v>5</v>
      </c>
      <c r="E203" s="4">
        <v>17.3</v>
      </c>
      <c r="F203" s="4">
        <v>39</v>
      </c>
      <c r="G203" s="4">
        <v>69</v>
      </c>
    </row>
    <row r="204" spans="1:7" ht="15.75" x14ac:dyDescent="0.25">
      <c r="A204" s="5" t="str">
        <f>"1331"</f>
        <v>1331</v>
      </c>
      <c r="B204" s="4">
        <v>26.7</v>
      </c>
      <c r="C204" s="4">
        <v>68.7</v>
      </c>
      <c r="D204" s="4">
        <v>5.6</v>
      </c>
      <c r="E204" s="4">
        <v>21</v>
      </c>
      <c r="F204" s="4">
        <v>23.25</v>
      </c>
      <c r="G204" s="4">
        <v>69.400000000000006</v>
      </c>
    </row>
    <row r="205" spans="1:7" ht="15.75" x14ac:dyDescent="0.25">
      <c r="A205" s="5" t="str">
        <f>"1334"</f>
        <v>1334</v>
      </c>
      <c r="B205" s="4">
        <v>25.9</v>
      </c>
      <c r="C205" s="4">
        <v>80</v>
      </c>
      <c r="D205" s="4">
        <v>5</v>
      </c>
      <c r="E205" s="4">
        <v>19.2</v>
      </c>
      <c r="F205" s="4">
        <v>20.2</v>
      </c>
      <c r="G205" s="4">
        <v>59.4</v>
      </c>
    </row>
    <row r="206" spans="1:7" ht="15.75" x14ac:dyDescent="0.25">
      <c r="A206" s="5" t="str">
        <f>"1340"</f>
        <v>1340</v>
      </c>
      <c r="B206" s="4">
        <v>27.6</v>
      </c>
      <c r="C206" s="4">
        <v>65.900000000000006</v>
      </c>
      <c r="D206" s="4">
        <v>4.5999999999999996</v>
      </c>
      <c r="E206" s="4">
        <v>16.5</v>
      </c>
      <c r="F206" s="4">
        <v>29.05</v>
      </c>
      <c r="G206" s="4">
        <v>67.2</v>
      </c>
    </row>
    <row r="207" spans="1:7" ht="15.75" x14ac:dyDescent="0.25">
      <c r="A207" s="5" t="str">
        <f>"1348"</f>
        <v>1348</v>
      </c>
      <c r="B207" s="4">
        <v>29.5</v>
      </c>
      <c r="C207" s="4">
        <v>79.5</v>
      </c>
      <c r="D207" s="4">
        <v>5.0999999999999996</v>
      </c>
      <c r="E207" s="4">
        <v>17.3</v>
      </c>
      <c r="F207" s="4">
        <v>45.45</v>
      </c>
      <c r="G207" s="4">
        <v>61.6</v>
      </c>
    </row>
    <row r="208" spans="1:7" ht="15.75" x14ac:dyDescent="0.25">
      <c r="A208" s="5" t="str">
        <f>"1352"</f>
        <v>1352</v>
      </c>
      <c r="B208" s="4">
        <v>24.2</v>
      </c>
      <c r="C208" s="4">
        <v>76.599999999999994</v>
      </c>
      <c r="D208" s="4">
        <v>4.3</v>
      </c>
      <c r="E208" s="4">
        <v>17.7</v>
      </c>
      <c r="F208" s="4">
        <v>7.65</v>
      </c>
      <c r="G208" s="4">
        <v>66</v>
      </c>
    </row>
    <row r="209" spans="1:7" ht="15.75" x14ac:dyDescent="0.25">
      <c r="A209" s="5" t="str">
        <f>"1355"</f>
        <v>1355</v>
      </c>
      <c r="B209" s="4">
        <v>24.4</v>
      </c>
      <c r="C209" s="4">
        <v>61.9</v>
      </c>
      <c r="D209" s="4">
        <v>4.0999999999999996</v>
      </c>
      <c r="E209" s="4">
        <v>16.7</v>
      </c>
      <c r="F209" s="4">
        <v>8</v>
      </c>
      <c r="G209" s="4">
        <v>57.2</v>
      </c>
    </row>
    <row r="210" spans="1:7" ht="15.75" x14ac:dyDescent="0.25">
      <c r="A210" s="5" t="str">
        <f>"1357"</f>
        <v>1357</v>
      </c>
      <c r="B210" s="4">
        <v>27.9</v>
      </c>
      <c r="C210" s="4">
        <v>74.5</v>
      </c>
      <c r="D210" s="4">
        <v>4.3</v>
      </c>
      <c r="E210" s="4">
        <v>15.6</v>
      </c>
      <c r="F210" s="4">
        <v>27.8</v>
      </c>
      <c r="G210" s="4">
        <v>65.099999999999994</v>
      </c>
    </row>
    <row r="211" spans="1:7" ht="15.75" x14ac:dyDescent="0.25">
      <c r="A211" s="5" t="str">
        <f>"1361"</f>
        <v>1361</v>
      </c>
      <c r="B211" s="4">
        <v>26.6</v>
      </c>
      <c r="C211" s="4">
        <v>71.7</v>
      </c>
      <c r="D211" s="4">
        <v>5.0999999999999996</v>
      </c>
      <c r="E211" s="4">
        <v>19</v>
      </c>
      <c r="F211" s="4">
        <v>25</v>
      </c>
      <c r="G211" s="4">
        <v>66.5</v>
      </c>
    </row>
    <row r="212" spans="1:7" ht="15.75" x14ac:dyDescent="0.25">
      <c r="A212" s="5" t="str">
        <f>"1362"</f>
        <v>1362</v>
      </c>
      <c r="B212" s="4">
        <v>28</v>
      </c>
      <c r="C212" s="4">
        <v>66.400000000000006</v>
      </c>
      <c r="D212" s="4">
        <v>5.9</v>
      </c>
      <c r="E212" s="4">
        <v>21</v>
      </c>
      <c r="F212" s="4">
        <v>32.9</v>
      </c>
      <c r="G212" s="4">
        <v>67.8</v>
      </c>
    </row>
    <row r="213" spans="1:7" ht="15.75" x14ac:dyDescent="0.25">
      <c r="A213" s="5" t="str">
        <f>"1363"</f>
        <v>1363</v>
      </c>
      <c r="B213" s="4">
        <v>23.7</v>
      </c>
      <c r="C213" s="4">
        <v>77.099999999999994</v>
      </c>
      <c r="D213" s="4">
        <v>5.0999999999999996</v>
      </c>
      <c r="E213" s="4">
        <v>21.5</v>
      </c>
      <c r="F213" s="4">
        <v>10.15</v>
      </c>
      <c r="G213" s="4">
        <v>72</v>
      </c>
    </row>
    <row r="214" spans="1:7" ht="15.75" x14ac:dyDescent="0.25">
      <c r="A214" s="5" t="str">
        <f>"1372"</f>
        <v>1372</v>
      </c>
      <c r="B214" s="4">
        <v>24</v>
      </c>
      <c r="C214" s="4">
        <v>71.2</v>
      </c>
      <c r="D214" s="4">
        <v>4.8</v>
      </c>
      <c r="E214" s="4">
        <v>20.100000000000001</v>
      </c>
      <c r="F214" s="4">
        <v>11.6</v>
      </c>
      <c r="G214" s="4">
        <v>60.8</v>
      </c>
    </row>
    <row r="215" spans="1:7" ht="15.75" x14ac:dyDescent="0.25">
      <c r="A215" s="5" t="str">
        <f>"1373"</f>
        <v>1373</v>
      </c>
      <c r="B215" s="4">
        <v>23.5</v>
      </c>
      <c r="C215" s="4">
        <v>78.7</v>
      </c>
      <c r="D215" s="4">
        <v>4.8</v>
      </c>
      <c r="E215" s="4">
        <v>20.5</v>
      </c>
      <c r="F215" s="4">
        <v>6.2</v>
      </c>
      <c r="G215" s="4">
        <v>67.599999999999994</v>
      </c>
    </row>
    <row r="216" spans="1:7" ht="15.75" x14ac:dyDescent="0.25">
      <c r="A216" s="5" t="str">
        <f>"1380"</f>
        <v>1380</v>
      </c>
      <c r="B216" s="4">
        <v>27.4</v>
      </c>
      <c r="C216" s="4">
        <v>82.5</v>
      </c>
      <c r="D216" s="4">
        <v>5.4</v>
      </c>
      <c r="E216" s="4">
        <v>19.5</v>
      </c>
      <c r="F216" s="4">
        <v>29.85</v>
      </c>
      <c r="G216" s="4">
        <v>44.3</v>
      </c>
    </row>
    <row r="217" spans="1:7" ht="15.75" x14ac:dyDescent="0.25">
      <c r="A217" s="5" t="str">
        <f>"1381"</f>
        <v>1381</v>
      </c>
      <c r="B217" s="4">
        <v>27.3</v>
      </c>
      <c r="C217" s="4">
        <v>73.8</v>
      </c>
      <c r="D217" s="4">
        <v>5.4</v>
      </c>
      <c r="E217" s="4">
        <v>19.899999999999999</v>
      </c>
      <c r="F217" s="4">
        <v>21.7</v>
      </c>
      <c r="G217" s="4">
        <v>66</v>
      </c>
    </row>
    <row r="218" spans="1:7" ht="15.75" x14ac:dyDescent="0.25">
      <c r="A218" s="5" t="str">
        <f>"1386"</f>
        <v>1386</v>
      </c>
      <c r="B218" s="4">
        <v>24.2</v>
      </c>
      <c r="C218" s="4">
        <v>74.599999999999994</v>
      </c>
      <c r="D218" s="4">
        <v>4.7</v>
      </c>
      <c r="E218" s="4">
        <v>19.2</v>
      </c>
      <c r="F218" s="4">
        <v>9.4</v>
      </c>
      <c r="G218" s="4">
        <v>62</v>
      </c>
    </row>
    <row r="219" spans="1:7" ht="15.75" x14ac:dyDescent="0.25">
      <c r="A219" s="5" t="str">
        <f>"1388"</f>
        <v>1388</v>
      </c>
      <c r="B219" s="4">
        <v>27</v>
      </c>
      <c r="C219" s="4">
        <v>72</v>
      </c>
      <c r="D219" s="4">
        <v>4.4000000000000004</v>
      </c>
      <c r="E219" s="4">
        <v>16.5</v>
      </c>
      <c r="F219" s="4">
        <v>21.15</v>
      </c>
      <c r="G219" s="4">
        <v>74.400000000000006</v>
      </c>
    </row>
    <row r="220" spans="1:7" ht="15.75" x14ac:dyDescent="0.25">
      <c r="A220" s="5" t="str">
        <f>"1392"</f>
        <v>1392</v>
      </c>
      <c r="B220" s="4">
        <v>26.1</v>
      </c>
      <c r="C220" s="4">
        <v>78.7</v>
      </c>
      <c r="D220" s="4">
        <v>5.2</v>
      </c>
      <c r="E220" s="4">
        <v>20</v>
      </c>
      <c r="F220" s="4">
        <v>23.55</v>
      </c>
      <c r="G220" s="4">
        <v>50</v>
      </c>
    </row>
    <row r="221" spans="1:7" ht="15.75" x14ac:dyDescent="0.25">
      <c r="A221" s="5" t="str">
        <f>"1397"</f>
        <v>1397</v>
      </c>
      <c r="B221" s="4">
        <v>22.8</v>
      </c>
      <c r="C221" s="4">
        <v>67.5</v>
      </c>
      <c r="D221" s="4">
        <v>4.4000000000000004</v>
      </c>
      <c r="E221" s="4">
        <v>19.5</v>
      </c>
      <c r="F221" s="4">
        <v>5.35</v>
      </c>
      <c r="G221" s="4">
        <v>68.099999999999994</v>
      </c>
    </row>
    <row r="222" spans="1:7" ht="15.75" x14ac:dyDescent="0.25">
      <c r="A222" s="5" t="str">
        <f>"1399"</f>
        <v>1399</v>
      </c>
      <c r="B222" s="4">
        <v>24.2</v>
      </c>
      <c r="C222" s="4">
        <v>75.599999999999994</v>
      </c>
      <c r="D222" s="4">
        <v>4.5</v>
      </c>
      <c r="E222" s="4">
        <v>18.7</v>
      </c>
      <c r="F222" s="4">
        <v>10.45</v>
      </c>
      <c r="G222" s="4">
        <v>36.4</v>
      </c>
    </row>
    <row r="223" spans="1:7" ht="15.75" x14ac:dyDescent="0.25">
      <c r="A223" s="5" t="str">
        <f>"1402"</f>
        <v>1402</v>
      </c>
      <c r="B223" s="4">
        <v>25.5</v>
      </c>
      <c r="C223" s="4">
        <v>70.400000000000006</v>
      </c>
      <c r="D223" s="4">
        <v>4.9000000000000004</v>
      </c>
      <c r="E223" s="4">
        <v>19.2</v>
      </c>
      <c r="F223" s="4">
        <v>16.45</v>
      </c>
      <c r="G223" s="4">
        <v>55.4</v>
      </c>
    </row>
    <row r="224" spans="1:7" ht="15.75" x14ac:dyDescent="0.25">
      <c r="A224" s="5" t="str">
        <f>"1406"</f>
        <v>1406</v>
      </c>
      <c r="B224" s="4">
        <v>24.7</v>
      </c>
      <c r="C224" s="4">
        <v>70.8</v>
      </c>
      <c r="D224" s="4">
        <v>5.0999999999999996</v>
      </c>
      <c r="E224" s="4">
        <v>20.7</v>
      </c>
      <c r="F224" s="4">
        <v>15.95</v>
      </c>
      <c r="G224" s="4">
        <v>57.6</v>
      </c>
    </row>
    <row r="225" spans="1:7" ht="15.75" x14ac:dyDescent="0.25">
      <c r="A225" s="5" t="str">
        <f>"1408"</f>
        <v>1408</v>
      </c>
      <c r="B225" s="4">
        <v>27.2</v>
      </c>
      <c r="C225" s="4">
        <v>75.8</v>
      </c>
      <c r="D225" s="4">
        <v>4.7</v>
      </c>
      <c r="E225" s="4">
        <v>17.3</v>
      </c>
      <c r="F225" s="4">
        <v>25</v>
      </c>
      <c r="G225" s="4">
        <v>57.9</v>
      </c>
    </row>
    <row r="226" spans="1:7" ht="15.75" x14ac:dyDescent="0.25">
      <c r="A226" s="5" t="str">
        <f>"1416"</f>
        <v>1416</v>
      </c>
      <c r="B226" s="4">
        <v>26</v>
      </c>
      <c r="C226" s="4">
        <v>68.5</v>
      </c>
      <c r="D226" s="4">
        <v>4.8</v>
      </c>
      <c r="E226" s="4">
        <v>18.600000000000001</v>
      </c>
      <c r="F226" s="4">
        <v>20.7</v>
      </c>
      <c r="G226" s="4">
        <v>58.1</v>
      </c>
    </row>
    <row r="227" spans="1:7" ht="15.75" x14ac:dyDescent="0.25">
      <c r="A227" s="5" t="str">
        <f>"1419"</f>
        <v>1419</v>
      </c>
      <c r="B227" s="4">
        <v>22.6</v>
      </c>
      <c r="C227" s="4">
        <v>70.900000000000006</v>
      </c>
      <c r="D227" s="4">
        <v>4.3</v>
      </c>
      <c r="E227" s="4">
        <v>19</v>
      </c>
      <c r="F227" s="4">
        <v>4.0999999999999996</v>
      </c>
      <c r="G227" s="4">
        <v>60.6</v>
      </c>
    </row>
    <row r="228" spans="1:7" ht="15.75" x14ac:dyDescent="0.25">
      <c r="A228" s="5" t="str">
        <f>"1435"</f>
        <v>1435</v>
      </c>
      <c r="B228" s="4">
        <v>23.9</v>
      </c>
      <c r="C228" s="4">
        <v>67.3</v>
      </c>
      <c r="D228" s="4">
        <v>4.7</v>
      </c>
      <c r="E228" s="4">
        <v>19.8</v>
      </c>
      <c r="F228" s="4">
        <v>9.4</v>
      </c>
      <c r="G228" s="4">
        <v>62.4</v>
      </c>
    </row>
    <row r="229" spans="1:7" ht="15.75" x14ac:dyDescent="0.25">
      <c r="A229" s="5" t="str">
        <f>"1438"</f>
        <v>1438</v>
      </c>
      <c r="B229" s="4">
        <v>24.4</v>
      </c>
      <c r="C229" s="4">
        <v>82.7</v>
      </c>
      <c r="D229" s="4">
        <v>5.4</v>
      </c>
      <c r="E229" s="4">
        <v>22.1</v>
      </c>
      <c r="F229" s="4">
        <v>11.8</v>
      </c>
      <c r="G229" s="4">
        <v>53.4</v>
      </c>
    </row>
    <row r="230" spans="1:7" ht="15.75" x14ac:dyDescent="0.25">
      <c r="A230" s="5" t="str">
        <f>"1442"</f>
        <v>1442</v>
      </c>
      <c r="B230" s="4">
        <v>26.4</v>
      </c>
      <c r="C230" s="4">
        <v>78.900000000000006</v>
      </c>
      <c r="D230" s="4">
        <v>4.5</v>
      </c>
      <c r="E230" s="4">
        <v>16.899999999999999</v>
      </c>
      <c r="F230" s="4">
        <v>19.8</v>
      </c>
      <c r="G230" s="4">
        <v>42.1</v>
      </c>
    </row>
    <row r="231" spans="1:7" ht="15.75" x14ac:dyDescent="0.25">
      <c r="A231" s="5" t="str">
        <f>"1443"</f>
        <v>1443</v>
      </c>
      <c r="B231" s="4">
        <v>22.4</v>
      </c>
      <c r="C231" s="4">
        <v>72.400000000000006</v>
      </c>
      <c r="D231" s="4">
        <v>3.9</v>
      </c>
      <c r="E231" s="4">
        <v>17.399999999999999</v>
      </c>
      <c r="F231" s="4">
        <v>2.5</v>
      </c>
      <c r="G231" s="4">
        <v>83.8</v>
      </c>
    </row>
    <row r="232" spans="1:7" ht="15.75" x14ac:dyDescent="0.25">
      <c r="A232" s="5" t="str">
        <f>"1445"</f>
        <v>1445</v>
      </c>
      <c r="B232" s="4">
        <v>24.8</v>
      </c>
      <c r="C232" s="4">
        <v>62.2</v>
      </c>
      <c r="D232" s="4">
        <v>4.8</v>
      </c>
      <c r="E232" s="4">
        <v>19.3</v>
      </c>
      <c r="F232" s="4">
        <v>13.25</v>
      </c>
      <c r="G232" s="4">
        <v>63.5</v>
      </c>
    </row>
    <row r="233" spans="1:7" ht="15.75" x14ac:dyDescent="0.25">
      <c r="A233" s="5" t="str">
        <f>"1453"</f>
        <v>1453</v>
      </c>
      <c r="B233" s="4">
        <v>27.9</v>
      </c>
      <c r="C233" s="4">
        <v>66.3</v>
      </c>
      <c r="D233" s="4">
        <v>4.5999999999999996</v>
      </c>
      <c r="E233" s="4">
        <v>16.600000000000001</v>
      </c>
      <c r="F233" s="4">
        <v>28.45</v>
      </c>
      <c r="G233" s="4">
        <v>69.3</v>
      </c>
    </row>
    <row r="234" spans="1:7" ht="15.75" x14ac:dyDescent="0.25">
      <c r="A234" s="5" t="str">
        <f>"1454"</f>
        <v>1454</v>
      </c>
      <c r="B234" s="4">
        <v>24.3</v>
      </c>
      <c r="C234" s="4">
        <v>71.8</v>
      </c>
      <c r="D234" s="4">
        <v>5.6</v>
      </c>
      <c r="E234" s="4">
        <v>23</v>
      </c>
      <c r="F234" s="4">
        <v>16.05</v>
      </c>
      <c r="G234" s="4">
        <v>59.2</v>
      </c>
    </row>
    <row r="235" spans="1:7" ht="15.75" x14ac:dyDescent="0.25">
      <c r="A235" s="5" t="str">
        <f>"1457"</f>
        <v>1457</v>
      </c>
      <c r="B235" s="4">
        <v>24.8</v>
      </c>
      <c r="C235" s="4">
        <v>73.400000000000006</v>
      </c>
      <c r="D235" s="4">
        <v>3.9</v>
      </c>
      <c r="E235" s="4">
        <v>15.5</v>
      </c>
      <c r="F235" s="4">
        <v>8.5</v>
      </c>
      <c r="G235" s="4">
        <v>74.099999999999994</v>
      </c>
    </row>
    <row r="236" spans="1:7" ht="15.75" x14ac:dyDescent="0.25">
      <c r="A236" s="5" t="str">
        <f>"1465"</f>
        <v>1465</v>
      </c>
      <c r="B236" s="4">
        <v>21.2</v>
      </c>
      <c r="C236" s="4">
        <v>70.400000000000006</v>
      </c>
      <c r="D236" s="4">
        <v>4.2</v>
      </c>
      <c r="E236" s="4">
        <v>19.899999999999999</v>
      </c>
      <c r="F236" s="4">
        <v>2.5499999999999998</v>
      </c>
      <c r="G236" s="4">
        <v>67.7</v>
      </c>
    </row>
    <row r="237" spans="1:7" ht="15.75" x14ac:dyDescent="0.25">
      <c r="A237" s="5" t="str">
        <f>"1466"</f>
        <v>1466</v>
      </c>
      <c r="B237" s="4">
        <v>24.2</v>
      </c>
      <c r="C237" s="4">
        <v>79.099999999999994</v>
      </c>
      <c r="D237" s="4">
        <v>4.5</v>
      </c>
      <c r="E237" s="4">
        <v>18.5</v>
      </c>
      <c r="F237" s="4">
        <v>9.65</v>
      </c>
      <c r="G237" s="4">
        <v>51.1</v>
      </c>
    </row>
    <row r="238" spans="1:7" ht="15.75" x14ac:dyDescent="0.25">
      <c r="A238" s="5" t="str">
        <f>"1468"</f>
        <v>1468</v>
      </c>
      <c r="B238" s="4">
        <v>23.8</v>
      </c>
      <c r="C238" s="4">
        <v>73.8</v>
      </c>
      <c r="D238" s="4">
        <v>4.0999999999999996</v>
      </c>
      <c r="E238" s="4">
        <v>17.2</v>
      </c>
      <c r="F238" s="4">
        <v>5.0999999999999996</v>
      </c>
      <c r="G238" s="4">
        <v>55.8</v>
      </c>
    </row>
    <row r="239" spans="1:7" ht="15.75" x14ac:dyDescent="0.25">
      <c r="A239" s="5" t="str">
        <f>"1470"</f>
        <v>1470</v>
      </c>
      <c r="B239" s="4">
        <v>24.2</v>
      </c>
      <c r="C239" s="4">
        <v>70.8</v>
      </c>
      <c r="D239" s="4">
        <v>5.5</v>
      </c>
      <c r="E239" s="4">
        <v>22.7</v>
      </c>
      <c r="F239" s="4">
        <v>14.95</v>
      </c>
      <c r="G239" s="4">
        <v>66.099999999999994</v>
      </c>
    </row>
    <row r="240" spans="1:7" ht="15.75" x14ac:dyDescent="0.25">
      <c r="A240" s="5" t="str">
        <f>"1475"</f>
        <v>1475</v>
      </c>
      <c r="B240" s="4">
        <v>23.6</v>
      </c>
      <c r="C240" s="4">
        <v>68.2</v>
      </c>
      <c r="D240" s="4">
        <v>4.0999999999999996</v>
      </c>
      <c r="E240" s="4">
        <v>17.399999999999999</v>
      </c>
      <c r="F240" s="4">
        <v>6.1</v>
      </c>
      <c r="G240" s="4">
        <v>71</v>
      </c>
    </row>
    <row r="241" spans="1:7" ht="15.75" x14ac:dyDescent="0.25">
      <c r="A241" s="5" t="str">
        <f>"1480"</f>
        <v>1480</v>
      </c>
      <c r="B241" s="4">
        <v>23.8</v>
      </c>
      <c r="C241" s="4">
        <v>70.2</v>
      </c>
      <c r="D241" s="4">
        <v>4.0999999999999996</v>
      </c>
      <c r="E241" s="4">
        <v>17.3</v>
      </c>
      <c r="F241" s="4">
        <v>5.9</v>
      </c>
      <c r="G241" s="4">
        <v>75.400000000000006</v>
      </c>
    </row>
    <row r="242" spans="1:7" ht="15.75" x14ac:dyDescent="0.25">
      <c r="A242" s="5" t="str">
        <f>"1486"</f>
        <v>1486</v>
      </c>
      <c r="B242" s="4">
        <v>24.9</v>
      </c>
      <c r="C242" s="4">
        <v>70.900000000000006</v>
      </c>
      <c r="D242" s="4">
        <v>4.9000000000000004</v>
      </c>
      <c r="E242" s="4">
        <v>19.600000000000001</v>
      </c>
      <c r="F242" s="4">
        <v>13.05</v>
      </c>
      <c r="G242" s="4">
        <v>83.2</v>
      </c>
    </row>
    <row r="243" spans="1:7" ht="15.75" x14ac:dyDescent="0.25">
      <c r="A243" s="5" t="str">
        <f>"1487"</f>
        <v>1487</v>
      </c>
      <c r="B243" s="4">
        <v>26.8</v>
      </c>
      <c r="C243" s="4">
        <v>75.099999999999994</v>
      </c>
      <c r="D243" s="4">
        <v>5.2</v>
      </c>
      <c r="E243" s="4">
        <v>19.399999999999999</v>
      </c>
      <c r="F243" s="4">
        <v>28.05</v>
      </c>
      <c r="G243" s="4">
        <v>64.7</v>
      </c>
    </row>
    <row r="244" spans="1:7" ht="15.75" x14ac:dyDescent="0.25">
      <c r="A244" s="5" t="str">
        <f>"1490"</f>
        <v>1490</v>
      </c>
      <c r="B244" s="4">
        <v>23.1</v>
      </c>
      <c r="C244" s="4">
        <v>75.3</v>
      </c>
      <c r="D244" s="4">
        <v>4.9000000000000004</v>
      </c>
      <c r="E244" s="4">
        <v>21.3</v>
      </c>
      <c r="F244" s="4">
        <v>8.5</v>
      </c>
      <c r="G244" s="4">
        <v>62.4</v>
      </c>
    </row>
    <row r="245" spans="1:7" ht="15.75" x14ac:dyDescent="0.25">
      <c r="A245" s="5" t="str">
        <f>"1494"</f>
        <v>1494</v>
      </c>
      <c r="B245" s="4">
        <v>25.7</v>
      </c>
      <c r="C245" s="4">
        <v>77.3</v>
      </c>
      <c r="D245" s="4">
        <v>5.5</v>
      </c>
      <c r="E245" s="4">
        <v>21.3</v>
      </c>
      <c r="F245" s="4">
        <v>22.95</v>
      </c>
      <c r="G245" s="4">
        <v>51.2</v>
      </c>
    </row>
    <row r="246" spans="1:7" ht="15.75" x14ac:dyDescent="0.25">
      <c r="A246" s="5" t="str">
        <f>"1501"</f>
        <v>1501</v>
      </c>
      <c r="B246" s="4">
        <v>24.5</v>
      </c>
      <c r="C246" s="4">
        <v>75.8</v>
      </c>
      <c r="D246" s="4">
        <v>5.5</v>
      </c>
      <c r="E246" s="4">
        <v>22.3</v>
      </c>
      <c r="F246" s="4">
        <v>16.600000000000001</v>
      </c>
      <c r="G246" s="4">
        <v>65.599999999999994</v>
      </c>
    </row>
    <row r="247" spans="1:7" ht="15.75" x14ac:dyDescent="0.25">
      <c r="A247" s="5" t="str">
        <f>"1505"</f>
        <v>1505</v>
      </c>
      <c r="B247" s="4">
        <v>25.8</v>
      </c>
      <c r="C247" s="4">
        <v>70.8</v>
      </c>
      <c r="D247" s="4">
        <v>4</v>
      </c>
      <c r="E247" s="4">
        <v>15.7</v>
      </c>
      <c r="F247" s="4">
        <v>12.25</v>
      </c>
      <c r="G247" s="4">
        <v>54</v>
      </c>
    </row>
    <row r="248" spans="1:7" ht="15.75" x14ac:dyDescent="0.25">
      <c r="A248" s="5" t="str">
        <f>"1507"</f>
        <v>1507</v>
      </c>
      <c r="B248" s="4">
        <v>25.1</v>
      </c>
      <c r="C248" s="4">
        <v>73.400000000000006</v>
      </c>
      <c r="D248" s="4">
        <v>4.8</v>
      </c>
      <c r="E248" s="4">
        <v>19.2</v>
      </c>
      <c r="F248" s="4">
        <v>15.4</v>
      </c>
      <c r="G248" s="4">
        <v>68</v>
      </c>
    </row>
    <row r="249" spans="1:7" ht="15.75" x14ac:dyDescent="0.25">
      <c r="A249" s="5" t="str">
        <f>"1509"</f>
        <v>1509</v>
      </c>
      <c r="B249" s="4">
        <v>25.3</v>
      </c>
      <c r="C249" s="4">
        <v>63.5</v>
      </c>
      <c r="D249" s="4">
        <v>5.9</v>
      </c>
      <c r="E249" s="4">
        <v>23.3</v>
      </c>
      <c r="F249" s="4">
        <v>19.8</v>
      </c>
      <c r="G249" s="4">
        <v>68.5</v>
      </c>
    </row>
    <row r="250" spans="1:7" ht="15.75" x14ac:dyDescent="0.25">
      <c r="A250" s="5" t="str">
        <f>"1510"</f>
        <v>1510</v>
      </c>
      <c r="B250" s="4">
        <v>23.7</v>
      </c>
      <c r="C250" s="4">
        <v>72.2</v>
      </c>
      <c r="D250" s="4">
        <v>4.3</v>
      </c>
      <c r="E250" s="4">
        <v>18.100000000000001</v>
      </c>
      <c r="F250" s="4">
        <v>5.75</v>
      </c>
      <c r="G250" s="4">
        <v>74.400000000000006</v>
      </c>
    </row>
    <row r="251" spans="1:7" ht="15.75" x14ac:dyDescent="0.25">
      <c r="A251" s="5" t="str">
        <f>"1513"</f>
        <v>1513</v>
      </c>
      <c r="B251" s="4">
        <v>24.1</v>
      </c>
      <c r="C251" s="4">
        <v>77.599999999999994</v>
      </c>
      <c r="D251" s="4">
        <v>3.8</v>
      </c>
      <c r="E251" s="4">
        <v>15.8</v>
      </c>
      <c r="F251" s="4">
        <v>5.9</v>
      </c>
      <c r="G251" s="4">
        <v>49.5</v>
      </c>
    </row>
    <row r="252" spans="1:7" ht="15.75" x14ac:dyDescent="0.25">
      <c r="A252" s="5" t="str">
        <f>"1521"</f>
        <v>1521</v>
      </c>
      <c r="B252" s="4">
        <v>25.5</v>
      </c>
      <c r="C252" s="4">
        <v>66</v>
      </c>
      <c r="D252" s="4">
        <v>3.8</v>
      </c>
      <c r="E252" s="4">
        <v>14.7</v>
      </c>
      <c r="F252" s="4">
        <v>11.25</v>
      </c>
      <c r="G252" s="4">
        <v>62.3</v>
      </c>
    </row>
    <row r="253" spans="1:7" ht="15.75" x14ac:dyDescent="0.25">
      <c r="A253" s="5" t="str">
        <f>"1523"</f>
        <v>1523</v>
      </c>
      <c r="B253" s="4">
        <v>23.4</v>
      </c>
      <c r="C253" s="4">
        <v>77</v>
      </c>
      <c r="D253" s="4">
        <v>4.5</v>
      </c>
      <c r="E253" s="4">
        <v>19.3</v>
      </c>
      <c r="F253" s="4">
        <v>7.5</v>
      </c>
      <c r="G253" s="4">
        <v>64</v>
      </c>
    </row>
    <row r="254" spans="1:7" ht="15.75" x14ac:dyDescent="0.25">
      <c r="A254" s="5" t="str">
        <f>"1528"</f>
        <v>1528</v>
      </c>
      <c r="B254" s="4">
        <v>24.1</v>
      </c>
      <c r="C254" s="4">
        <v>71.900000000000006</v>
      </c>
      <c r="D254" s="4">
        <v>5.5</v>
      </c>
      <c r="E254" s="4">
        <v>22.7</v>
      </c>
      <c r="F254" s="4">
        <v>11.4</v>
      </c>
      <c r="G254" s="4">
        <v>62.4</v>
      </c>
    </row>
    <row r="255" spans="1:7" ht="15.75" x14ac:dyDescent="0.25">
      <c r="A255" s="5" t="str">
        <f>"1530"</f>
        <v>1530</v>
      </c>
      <c r="B255" s="4">
        <v>25.2</v>
      </c>
      <c r="C255" s="4">
        <v>81.900000000000006</v>
      </c>
      <c r="D255" s="4">
        <v>4.8</v>
      </c>
      <c r="E255" s="4">
        <v>19.2</v>
      </c>
      <c r="F255" s="4">
        <v>16.600000000000001</v>
      </c>
      <c r="G255" s="4">
        <v>60.3</v>
      </c>
    </row>
    <row r="256" spans="1:7" ht="15.75" x14ac:dyDescent="0.25">
      <c r="A256" s="5" t="str">
        <f>"1532"</f>
        <v>1532</v>
      </c>
      <c r="B256" s="4">
        <v>26.8</v>
      </c>
      <c r="C256" s="4">
        <v>70.3</v>
      </c>
      <c r="D256" s="4">
        <v>4.9000000000000004</v>
      </c>
      <c r="E256" s="4">
        <v>18.3</v>
      </c>
      <c r="F256" s="4">
        <v>21.9</v>
      </c>
      <c r="G256" s="4">
        <v>81.5</v>
      </c>
    </row>
    <row r="257" spans="1:7" ht="15.75" x14ac:dyDescent="0.25">
      <c r="A257" s="5" t="str">
        <f>"1537"</f>
        <v>1537</v>
      </c>
      <c r="B257" s="4">
        <v>23.1</v>
      </c>
      <c r="C257" s="4">
        <v>61.1</v>
      </c>
      <c r="D257" s="4">
        <v>4</v>
      </c>
      <c r="E257" s="4">
        <v>17.5</v>
      </c>
      <c r="F257" s="4">
        <v>6.35</v>
      </c>
      <c r="G257" s="4">
        <v>49.6</v>
      </c>
    </row>
    <row r="258" spans="1:7" ht="15.75" x14ac:dyDescent="0.25">
      <c r="A258" s="5" t="str">
        <f>"1539"</f>
        <v>1539</v>
      </c>
      <c r="B258" s="4">
        <v>23.5</v>
      </c>
      <c r="C258" s="4">
        <v>77.900000000000006</v>
      </c>
      <c r="D258" s="4">
        <v>4</v>
      </c>
      <c r="E258" s="4">
        <v>17</v>
      </c>
      <c r="F258" s="4">
        <v>5.95</v>
      </c>
      <c r="G258" s="4">
        <v>62.6</v>
      </c>
    </row>
    <row r="259" spans="1:7" ht="15.75" x14ac:dyDescent="0.25">
      <c r="A259" s="5" t="str">
        <f>"1541"</f>
        <v>1541</v>
      </c>
      <c r="B259" s="4">
        <v>26.2</v>
      </c>
      <c r="C259" s="4">
        <v>76.099999999999994</v>
      </c>
      <c r="D259" s="4">
        <v>5</v>
      </c>
      <c r="E259" s="4">
        <v>19</v>
      </c>
      <c r="F259" s="4">
        <v>21.1</v>
      </c>
      <c r="G259" s="4">
        <v>52.5</v>
      </c>
    </row>
    <row r="260" spans="1:7" ht="15.75" x14ac:dyDescent="0.25">
      <c r="A260" s="5" t="str">
        <f>"1545"</f>
        <v>1545</v>
      </c>
      <c r="B260" s="4">
        <v>23.8</v>
      </c>
      <c r="C260" s="4">
        <v>71.3</v>
      </c>
      <c r="D260" s="4">
        <v>4.5999999999999996</v>
      </c>
      <c r="E260" s="4">
        <v>19.100000000000001</v>
      </c>
      <c r="F260" s="4">
        <v>7.15</v>
      </c>
      <c r="G260" s="4">
        <v>56.2</v>
      </c>
    </row>
    <row r="261" spans="1:7" ht="15.75" x14ac:dyDescent="0.25">
      <c r="A261" s="5" t="str">
        <f>"1547"</f>
        <v>1547</v>
      </c>
      <c r="B261" s="4">
        <v>25.4</v>
      </c>
      <c r="C261" s="4">
        <v>71.5</v>
      </c>
      <c r="D261" s="4">
        <v>5.6</v>
      </c>
      <c r="E261" s="4">
        <v>22.1</v>
      </c>
      <c r="F261" s="4">
        <v>20</v>
      </c>
      <c r="G261" s="4">
        <v>80.599999999999994</v>
      </c>
    </row>
    <row r="262" spans="1:7" ht="15.75" x14ac:dyDescent="0.25">
      <c r="A262" s="5" t="str">
        <f>"1549"</f>
        <v>1549</v>
      </c>
      <c r="B262" s="4">
        <v>25</v>
      </c>
      <c r="C262" s="4">
        <v>78.7</v>
      </c>
      <c r="D262" s="4">
        <v>4.2</v>
      </c>
      <c r="E262" s="4">
        <v>16.899999999999999</v>
      </c>
      <c r="F262" s="4">
        <v>9.3000000000000007</v>
      </c>
      <c r="G262" s="4">
        <v>73.900000000000006</v>
      </c>
    </row>
    <row r="263" spans="1:7" ht="15.75" x14ac:dyDescent="0.25">
      <c r="A263" s="5" t="str">
        <f>"1554"</f>
        <v>1554</v>
      </c>
      <c r="B263" s="4">
        <v>22.3</v>
      </c>
      <c r="C263" s="4">
        <v>70.599999999999994</v>
      </c>
      <c r="D263" s="4">
        <v>3.3</v>
      </c>
      <c r="E263" s="4">
        <v>14.9</v>
      </c>
      <c r="F263" s="4">
        <v>1.3</v>
      </c>
      <c r="G263" s="4">
        <v>67.900000000000006</v>
      </c>
    </row>
    <row r="264" spans="1:7" ht="15.75" x14ac:dyDescent="0.25">
      <c r="A264" s="5" t="str">
        <f>"1558"</f>
        <v>1558</v>
      </c>
      <c r="B264" s="4">
        <v>23.3</v>
      </c>
      <c r="C264" s="4">
        <v>69.099999999999994</v>
      </c>
      <c r="D264" s="4">
        <v>3.7</v>
      </c>
      <c r="E264" s="4">
        <v>16</v>
      </c>
      <c r="F264" s="4">
        <v>3.35</v>
      </c>
      <c r="G264" s="4">
        <v>80.3</v>
      </c>
    </row>
    <row r="265" spans="1:7" ht="15.75" x14ac:dyDescent="0.25">
      <c r="A265" s="5" t="str">
        <f>"1559"</f>
        <v>1559</v>
      </c>
      <c r="B265" s="4">
        <v>24.8</v>
      </c>
      <c r="C265" s="4">
        <v>70.599999999999994</v>
      </c>
      <c r="D265" s="4">
        <v>4</v>
      </c>
      <c r="E265" s="4">
        <v>15.9</v>
      </c>
      <c r="F265" s="4">
        <v>8</v>
      </c>
      <c r="G265" s="4">
        <v>61.9</v>
      </c>
    </row>
    <row r="266" spans="1:7" ht="15.75" x14ac:dyDescent="0.25">
      <c r="A266" s="5" t="str">
        <f>"1561"</f>
        <v>1561</v>
      </c>
      <c r="B266" s="4">
        <v>20.9</v>
      </c>
      <c r="C266" s="4">
        <v>65.400000000000006</v>
      </c>
      <c r="D266" s="4">
        <v>4</v>
      </c>
      <c r="E266" s="4">
        <v>19</v>
      </c>
      <c r="F266" s="4">
        <v>2.2999999999999998</v>
      </c>
      <c r="G266" s="4">
        <v>86.2</v>
      </c>
    </row>
    <row r="267" spans="1:7" ht="15.75" x14ac:dyDescent="0.25">
      <c r="A267" s="5" t="str">
        <f>"1563"</f>
        <v>1563</v>
      </c>
      <c r="B267" s="4">
        <v>24.4</v>
      </c>
      <c r="C267" s="4">
        <v>78.900000000000006</v>
      </c>
      <c r="D267" s="4">
        <v>3.8</v>
      </c>
      <c r="E267" s="4">
        <v>15.8</v>
      </c>
      <c r="F267" s="4">
        <v>7.4</v>
      </c>
      <c r="G267" s="4">
        <v>43.3</v>
      </c>
    </row>
    <row r="268" spans="1:7" ht="15.75" x14ac:dyDescent="0.25">
      <c r="A268" s="5" t="str">
        <f>"1566"</f>
        <v>1566</v>
      </c>
      <c r="B268" s="4">
        <v>27.1</v>
      </c>
      <c r="C268" s="4">
        <v>77.2</v>
      </c>
      <c r="D268" s="4">
        <v>4.8</v>
      </c>
      <c r="E268" s="4">
        <v>17.7</v>
      </c>
      <c r="F268" s="4">
        <v>25.35</v>
      </c>
      <c r="G268" s="4">
        <v>66.099999999999994</v>
      </c>
    </row>
    <row r="269" spans="1:7" ht="15.75" x14ac:dyDescent="0.25">
      <c r="A269" s="5" t="str">
        <f>"1568"</f>
        <v>1568</v>
      </c>
      <c r="B269" s="4">
        <v>28.5</v>
      </c>
      <c r="C269" s="4">
        <v>66.900000000000006</v>
      </c>
      <c r="D269" s="4">
        <v>5.7</v>
      </c>
      <c r="E269" s="4">
        <v>20</v>
      </c>
      <c r="F269" s="4">
        <v>38.200000000000003</v>
      </c>
      <c r="G269" s="4">
        <v>81.599999999999994</v>
      </c>
    </row>
    <row r="270" spans="1:7" ht="15.75" x14ac:dyDescent="0.25">
      <c r="A270" s="5" t="str">
        <f>"1574"</f>
        <v>1574</v>
      </c>
      <c r="B270" s="4">
        <v>23.8</v>
      </c>
      <c r="C270" s="4">
        <v>73.2</v>
      </c>
      <c r="D270" s="4">
        <v>4.4000000000000004</v>
      </c>
      <c r="E270" s="4">
        <v>18.5</v>
      </c>
      <c r="F270" s="4">
        <v>7.7</v>
      </c>
      <c r="G270" s="4">
        <v>68.599999999999994</v>
      </c>
    </row>
    <row r="271" spans="1:7" ht="15.75" x14ac:dyDescent="0.25">
      <c r="A271" s="5" t="str">
        <f>"1578"</f>
        <v>1578</v>
      </c>
      <c r="B271" s="4">
        <v>21.2</v>
      </c>
      <c r="C271" s="4">
        <v>67.900000000000006</v>
      </c>
      <c r="D271" s="4">
        <v>4</v>
      </c>
      <c r="E271" s="4">
        <v>18.8</v>
      </c>
      <c r="F271" s="4">
        <v>1.7</v>
      </c>
      <c r="G271" s="4">
        <v>73.5</v>
      </c>
    </row>
    <row r="272" spans="1:7" ht="15.75" x14ac:dyDescent="0.25">
      <c r="A272" s="5" t="str">
        <f>"1579"</f>
        <v>1579</v>
      </c>
      <c r="B272" s="4">
        <v>27.3</v>
      </c>
      <c r="C272" s="4">
        <v>77</v>
      </c>
      <c r="D272" s="4">
        <v>5</v>
      </c>
      <c r="E272" s="4">
        <v>18.5</v>
      </c>
      <c r="F272" s="4">
        <v>27.25</v>
      </c>
      <c r="G272" s="4">
        <v>71.900000000000006</v>
      </c>
    </row>
    <row r="273" spans="1:7" ht="15.75" x14ac:dyDescent="0.25">
      <c r="A273" s="5" t="str">
        <f>"1585"</f>
        <v>1585</v>
      </c>
      <c r="B273" s="4">
        <v>24.9</v>
      </c>
      <c r="C273" s="4">
        <v>71.2</v>
      </c>
      <c r="D273" s="4">
        <v>4.0999999999999996</v>
      </c>
      <c r="E273" s="4">
        <v>16.5</v>
      </c>
      <c r="F273" s="4">
        <v>8.6999999999999993</v>
      </c>
      <c r="G273" s="4">
        <v>47.6</v>
      </c>
    </row>
    <row r="274" spans="1:7" ht="15.75" x14ac:dyDescent="0.25">
      <c r="A274" s="5" t="str">
        <f>"1586"</f>
        <v>1586</v>
      </c>
      <c r="B274" s="4">
        <v>25.3</v>
      </c>
      <c r="C274" s="4">
        <v>77.099999999999994</v>
      </c>
      <c r="D274" s="4">
        <v>5.0999999999999996</v>
      </c>
      <c r="E274" s="4">
        <v>20</v>
      </c>
      <c r="F274" s="4">
        <v>16.7</v>
      </c>
      <c r="G274" s="4">
        <v>63.9</v>
      </c>
    </row>
    <row r="275" spans="1:7" ht="15.75" x14ac:dyDescent="0.25">
      <c r="A275" s="5" t="str">
        <f>"1589"</f>
        <v>1589</v>
      </c>
      <c r="B275" s="4">
        <v>26.7</v>
      </c>
      <c r="C275" s="4">
        <v>71.5</v>
      </c>
      <c r="D275" s="4">
        <v>5.0999999999999996</v>
      </c>
      <c r="E275" s="4">
        <v>19.100000000000001</v>
      </c>
      <c r="F275" s="4">
        <v>17.350000000000001</v>
      </c>
      <c r="G275" s="4">
        <v>76.099999999999994</v>
      </c>
    </row>
    <row r="276" spans="1:7" ht="15.75" x14ac:dyDescent="0.25">
      <c r="A276" s="5" t="str">
        <f>"1596"</f>
        <v>1596</v>
      </c>
      <c r="B276" s="4">
        <v>26.2</v>
      </c>
      <c r="C276" s="4">
        <v>76.7</v>
      </c>
      <c r="D276" s="4">
        <v>5.7</v>
      </c>
      <c r="E276" s="4">
        <v>21.7</v>
      </c>
      <c r="F276" s="4">
        <v>22.05</v>
      </c>
      <c r="G276" s="4">
        <v>49.8</v>
      </c>
    </row>
    <row r="277" spans="1:7" ht="15.75" x14ac:dyDescent="0.25">
      <c r="A277" s="5" t="str">
        <f>"1601"</f>
        <v>1601</v>
      </c>
      <c r="B277" s="4">
        <v>26.9</v>
      </c>
      <c r="C277" s="4">
        <v>81.2</v>
      </c>
      <c r="D277" s="4">
        <v>4.9000000000000004</v>
      </c>
      <c r="E277" s="4">
        <v>18.100000000000001</v>
      </c>
      <c r="F277" s="4">
        <v>26.55</v>
      </c>
      <c r="G277" s="4">
        <v>50.5</v>
      </c>
    </row>
    <row r="278" spans="1:7" ht="15.75" x14ac:dyDescent="0.25">
      <c r="A278" s="5" t="str">
        <f>"1602"</f>
        <v>1602</v>
      </c>
      <c r="B278" s="4">
        <v>25.9</v>
      </c>
      <c r="C278" s="4">
        <v>74.8</v>
      </c>
      <c r="D278" s="4">
        <v>4.0999999999999996</v>
      </c>
      <c r="E278" s="4">
        <v>16</v>
      </c>
      <c r="F278" s="4">
        <v>13.35</v>
      </c>
      <c r="G278" s="4">
        <v>76.5</v>
      </c>
    </row>
    <row r="279" spans="1:7" ht="15.75" x14ac:dyDescent="0.25">
      <c r="A279" s="5" t="str">
        <f>"1604"</f>
        <v>1604</v>
      </c>
      <c r="B279" s="4">
        <v>24.8</v>
      </c>
      <c r="C279" s="4">
        <v>69.2</v>
      </c>
      <c r="D279" s="4">
        <v>4</v>
      </c>
      <c r="E279" s="4">
        <v>16.100000000000001</v>
      </c>
      <c r="F279" s="4">
        <v>7.4</v>
      </c>
      <c r="G279" s="4">
        <v>62.8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NZWTA - Testings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Marie Richards</cp:lastModifiedBy>
  <dcterms:modified xsi:type="dcterms:W3CDTF">2022-08-11T01:23:16Z</dcterms:modified>
</cp:coreProperties>
</file>